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IOLENCIA MUJER\2021\3º Trimestre\Publicar\"/>
    </mc:Choice>
  </mc:AlternateContent>
  <xr:revisionPtr revIDLastSave="0" documentId="13_ncr:1_{1CE0A3EA-AE65-47B1-8B9C-DAE07ABE45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4" r:id="rId1"/>
    <sheet name="Andalucía" sheetId="1" r:id="rId2"/>
    <sheet name="Aragón" sheetId="6" r:id="rId3"/>
    <sheet name="Asturias" sheetId="7" r:id="rId4"/>
    <sheet name="Illes Balears" sheetId="8" r:id="rId5"/>
    <sheet name="Canarias" sheetId="9" r:id="rId6"/>
    <sheet name="Cantabria" sheetId="10" r:id="rId7"/>
    <sheet name="Castilla y León" sheetId="16" r:id="rId8"/>
    <sheet name="Castilla La Mancha" sheetId="12" r:id="rId9"/>
    <sheet name="Cataluña" sheetId="13" r:id="rId10"/>
    <sheet name="Com. Valenciana" sheetId="14" r:id="rId11"/>
    <sheet name="Extremadura" sheetId="15" r:id="rId12"/>
    <sheet name="Galicia" sheetId="17" r:id="rId13"/>
    <sheet name="Com. Madrid" sheetId="18" r:id="rId14"/>
    <sheet name="Región de Murcia" sheetId="19" r:id="rId15"/>
    <sheet name="Navarra" sheetId="20" r:id="rId16"/>
    <sheet name="Pais Vasco" sheetId="21" r:id="rId17"/>
    <sheet name="La Rioja" sheetId="22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2" l="1"/>
  <c r="E18" i="22"/>
  <c r="E19" i="21"/>
  <c r="E18" i="21"/>
  <c r="E19" i="20"/>
  <c r="E18" i="20"/>
  <c r="E19" i="19"/>
  <c r="E18" i="19"/>
  <c r="E19" i="18"/>
  <c r="E18" i="18"/>
  <c r="E19" i="17"/>
  <c r="E18" i="17"/>
  <c r="E19" i="15"/>
  <c r="E18" i="15"/>
  <c r="E19" i="14"/>
  <c r="E19" i="13"/>
  <c r="E18" i="13"/>
  <c r="E19" i="12"/>
  <c r="E18" i="12"/>
  <c r="E19" i="16"/>
  <c r="E18" i="16"/>
  <c r="E19" i="10"/>
  <c r="E18" i="10"/>
  <c r="E19" i="9"/>
  <c r="E18" i="9"/>
  <c r="E19" i="8"/>
  <c r="E18" i="8"/>
  <c r="E19" i="7"/>
  <c r="E18" i="7"/>
  <c r="E18" i="14"/>
  <c r="E19" i="1"/>
  <c r="E18" i="1"/>
  <c r="E19" i="6"/>
  <c r="E18" i="6"/>
  <c r="D20" i="19" l="1"/>
  <c r="D20" i="18"/>
  <c r="E17" i="17"/>
  <c r="D20" i="17"/>
  <c r="E25" i="15"/>
  <c r="D20" i="15"/>
  <c r="E25" i="14"/>
  <c r="D20" i="14"/>
  <c r="E25" i="13"/>
  <c r="D20" i="13"/>
  <c r="D20" i="12"/>
  <c r="D20" i="16"/>
  <c r="E25" i="10"/>
  <c r="D20" i="9"/>
  <c r="E16" i="8"/>
  <c r="E16" i="6"/>
  <c r="E14" i="6"/>
  <c r="D20" i="10"/>
  <c r="E25" i="16"/>
  <c r="E25" i="17"/>
  <c r="E16" i="17"/>
  <c r="E25" i="18"/>
  <c r="E16" i="19"/>
  <c r="E25" i="20"/>
  <c r="E16" i="20"/>
  <c r="E17" i="21"/>
  <c r="E16" i="21"/>
  <c r="E25" i="22"/>
  <c r="D20" i="22"/>
  <c r="E15" i="7" l="1"/>
  <c r="E15" i="9"/>
  <c r="E15" i="10"/>
  <c r="E15" i="16"/>
  <c r="E15" i="13"/>
  <c r="E15" i="14"/>
  <c r="E15" i="15"/>
  <c r="E15" i="18"/>
  <c r="E15" i="19"/>
  <c r="E15" i="20"/>
  <c r="C20" i="21"/>
  <c r="E15" i="22"/>
  <c r="E16" i="16"/>
  <c r="E16" i="12"/>
  <c r="D20" i="20"/>
  <c r="E16" i="14"/>
  <c r="E25" i="6"/>
  <c r="E25" i="7"/>
  <c r="E25" i="8"/>
  <c r="D20" i="6"/>
  <c r="E16" i="9"/>
  <c r="E16" i="10"/>
  <c r="E16" i="15"/>
  <c r="E25" i="9"/>
  <c r="E16" i="7"/>
  <c r="E16" i="13"/>
  <c r="D20" i="7"/>
  <c r="D20" i="8"/>
  <c r="C20" i="6"/>
  <c r="E14" i="7"/>
  <c r="E14" i="8"/>
  <c r="E14" i="9"/>
  <c r="E14" i="10"/>
  <c r="E14" i="16"/>
  <c r="E14" i="12"/>
  <c r="E14" i="13"/>
  <c r="E14" i="14"/>
  <c r="E14" i="15"/>
  <c r="E14" i="17"/>
  <c r="E14" i="18"/>
  <c r="E14" i="19"/>
  <c r="E14" i="20"/>
  <c r="E14" i="21"/>
  <c r="E14" i="22"/>
  <c r="E16" i="18"/>
  <c r="C20" i="14"/>
  <c r="E20" i="14" s="1"/>
  <c r="E25" i="12"/>
  <c r="E25" i="21"/>
  <c r="E25" i="19"/>
  <c r="D20" i="21"/>
  <c r="E15" i="6"/>
  <c r="E16" i="22"/>
  <c r="C20" i="7"/>
  <c r="C20" i="8"/>
  <c r="C20" i="9"/>
  <c r="E20" i="9" s="1"/>
  <c r="C20" i="10"/>
  <c r="E20" i="10" s="1"/>
  <c r="C20" i="16"/>
  <c r="E20" i="16" s="1"/>
  <c r="C20" i="12"/>
  <c r="E20" i="12" s="1"/>
  <c r="C20" i="15"/>
  <c r="E20" i="15" s="1"/>
  <c r="C20" i="17"/>
  <c r="E20" i="17" s="1"/>
  <c r="C20" i="18"/>
  <c r="E20" i="18" s="1"/>
  <c r="C20" i="19"/>
  <c r="E20" i="19" s="1"/>
  <c r="C20" i="20"/>
  <c r="E20" i="20" s="1"/>
  <c r="C20" i="22"/>
  <c r="E20" i="22" s="1"/>
  <c r="C20" i="13"/>
  <c r="E20" i="13" s="1"/>
  <c r="E17" i="12"/>
  <c r="E17" i="8"/>
  <c r="E17" i="22"/>
  <c r="E15" i="21"/>
  <c r="E17" i="18"/>
  <c r="E15" i="17"/>
  <c r="E17" i="13"/>
  <c r="E15" i="12"/>
  <c r="E17" i="9"/>
  <c r="E15" i="8"/>
  <c r="E17" i="6"/>
  <c r="E17" i="19"/>
  <c r="E17" i="14"/>
  <c r="E17" i="10"/>
  <c r="E17" i="20"/>
  <c r="E17" i="15"/>
  <c r="E17" i="16"/>
  <c r="E17" i="7"/>
  <c r="E20" i="21" l="1"/>
  <c r="E20" i="6"/>
  <c r="E20" i="7"/>
  <c r="E20" i="8"/>
  <c r="C169" i="8" l="1"/>
  <c r="C169" i="17"/>
  <c r="C169" i="21"/>
  <c r="D169" i="15"/>
  <c r="D169" i="19"/>
  <c r="D169" i="14"/>
  <c r="D169" i="7"/>
  <c r="D169" i="8"/>
  <c r="C169" i="12"/>
  <c r="D169" i="12"/>
  <c r="D169" i="16"/>
  <c r="D169" i="6"/>
  <c r="D169" i="10"/>
  <c r="D169" i="18"/>
  <c r="D169" i="13"/>
  <c r="D169" i="17"/>
  <c r="C169" i="10"/>
  <c r="C169" i="6"/>
  <c r="C169" i="14"/>
  <c r="C169" i="19"/>
  <c r="D169" i="22"/>
  <c r="D169" i="21"/>
  <c r="D169" i="20"/>
  <c r="D169" i="9"/>
  <c r="C169" i="22"/>
  <c r="C169" i="20"/>
  <c r="C169" i="18"/>
  <c r="C169" i="15"/>
  <c r="C169" i="13"/>
  <c r="C169" i="16"/>
  <c r="C169" i="9"/>
  <c r="C169" i="7"/>
  <c r="L148" i="22" l="1"/>
  <c r="M148" i="22"/>
  <c r="L148" i="21"/>
  <c r="M148" i="20"/>
  <c r="L148" i="19"/>
  <c r="L148" i="17"/>
  <c r="L148" i="15"/>
  <c r="L148" i="12"/>
  <c r="L148" i="10"/>
  <c r="L148" i="8"/>
  <c r="L148" i="7"/>
  <c r="K148" i="20" l="1"/>
  <c r="M148" i="10"/>
  <c r="M148" i="15"/>
  <c r="M148" i="17"/>
  <c r="L148" i="16"/>
  <c r="L148" i="20"/>
  <c r="N148" i="7"/>
  <c r="N148" i="10"/>
  <c r="N148" i="12"/>
  <c r="N148" i="13"/>
  <c r="N148" i="14"/>
  <c r="N148" i="17"/>
  <c r="N148" i="18"/>
  <c r="N148" i="19"/>
  <c r="N148" i="20"/>
  <c r="N148" i="21"/>
  <c r="M148" i="7"/>
  <c r="M148" i="13"/>
  <c r="M148" i="14"/>
  <c r="M148" i="18"/>
  <c r="M148" i="19"/>
  <c r="M148" i="21"/>
  <c r="L148" i="14"/>
  <c r="L148" i="18"/>
  <c r="L148" i="13"/>
  <c r="K148" i="13"/>
  <c r="K148" i="7"/>
  <c r="K148" i="8"/>
  <c r="K148" i="10"/>
  <c r="K148" i="14"/>
  <c r="K148" i="15"/>
  <c r="K148" i="17"/>
  <c r="K148" i="18"/>
  <c r="K148" i="19"/>
  <c r="N148" i="22"/>
  <c r="M148" i="8"/>
  <c r="M148" i="16"/>
  <c r="M148" i="12"/>
  <c r="N148" i="8"/>
  <c r="N148" i="15"/>
  <c r="N148" i="16"/>
  <c r="K148" i="21"/>
  <c r="K148" i="22"/>
  <c r="K148" i="12"/>
  <c r="K148" i="16"/>
  <c r="L148" i="6"/>
  <c r="K148" i="1"/>
  <c r="K148" i="6" l="1"/>
  <c r="N148" i="1"/>
  <c r="M148" i="1"/>
  <c r="L148" i="1"/>
  <c r="N148" i="6"/>
  <c r="M148" i="6"/>
  <c r="E159" i="22" l="1"/>
  <c r="E158" i="22"/>
  <c r="M147" i="22"/>
  <c r="L147" i="22"/>
  <c r="N146" i="22"/>
  <c r="M146" i="22"/>
  <c r="L146" i="22"/>
  <c r="K146" i="22"/>
  <c r="M145" i="22"/>
  <c r="L145" i="22"/>
  <c r="K145" i="22"/>
  <c r="J150" i="22"/>
  <c r="I150" i="22"/>
  <c r="G150" i="22"/>
  <c r="F150" i="22"/>
  <c r="E150" i="22"/>
  <c r="D150" i="22"/>
  <c r="C150" i="22"/>
  <c r="J149" i="22"/>
  <c r="G149" i="22"/>
  <c r="D149" i="22"/>
  <c r="C149" i="22"/>
  <c r="M133" i="22"/>
  <c r="L133" i="22"/>
  <c r="N132" i="22"/>
  <c r="M132" i="22"/>
  <c r="L132" i="22"/>
  <c r="K132" i="22"/>
  <c r="J135" i="22"/>
  <c r="I135" i="22"/>
  <c r="H135" i="22"/>
  <c r="G135" i="22"/>
  <c r="F135" i="22"/>
  <c r="E135" i="22"/>
  <c r="D135" i="22"/>
  <c r="K131" i="22"/>
  <c r="N130" i="22"/>
  <c r="M130" i="22"/>
  <c r="L130" i="22"/>
  <c r="K130" i="22"/>
  <c r="M129" i="22"/>
  <c r="L129" i="22"/>
  <c r="J134" i="22"/>
  <c r="I134" i="22"/>
  <c r="H134" i="22"/>
  <c r="G134" i="22"/>
  <c r="F134" i="22"/>
  <c r="E134" i="22"/>
  <c r="D134" i="22"/>
  <c r="C134" i="22"/>
  <c r="E112" i="22"/>
  <c r="E77" i="22"/>
  <c r="E76" i="22"/>
  <c r="E223" i="22"/>
  <c r="E214" i="22"/>
  <c r="E213" i="22"/>
  <c r="E212" i="22"/>
  <c r="E210" i="22"/>
  <c r="E209" i="22"/>
  <c r="E207" i="22"/>
  <c r="E200" i="22"/>
  <c r="E199" i="22"/>
  <c r="E198" i="22"/>
  <c r="E197" i="22"/>
  <c r="E185" i="22"/>
  <c r="E184" i="22"/>
  <c r="E182" i="22"/>
  <c r="E180" i="22"/>
  <c r="E179" i="22"/>
  <c r="E178" i="22"/>
  <c r="E168" i="22"/>
  <c r="H149" i="22"/>
  <c r="N145" i="22"/>
  <c r="H150" i="22"/>
  <c r="B11" i="22"/>
  <c r="E214" i="21"/>
  <c r="E213" i="21"/>
  <c r="E212" i="21"/>
  <c r="E198" i="21"/>
  <c r="L147" i="21"/>
  <c r="M146" i="21"/>
  <c r="L146" i="21"/>
  <c r="L145" i="21"/>
  <c r="J150" i="21"/>
  <c r="I150" i="21"/>
  <c r="H150" i="21"/>
  <c r="F150" i="21"/>
  <c r="E150" i="21"/>
  <c r="L144" i="21"/>
  <c r="K144" i="21"/>
  <c r="J149" i="21"/>
  <c r="I149" i="21"/>
  <c r="H149" i="21"/>
  <c r="G149" i="21"/>
  <c r="D149" i="21"/>
  <c r="C149" i="21"/>
  <c r="N132" i="21"/>
  <c r="M132" i="21"/>
  <c r="L132" i="21"/>
  <c r="K132" i="21"/>
  <c r="J135" i="21"/>
  <c r="I135" i="21"/>
  <c r="H135" i="21"/>
  <c r="G135" i="21"/>
  <c r="E135" i="21"/>
  <c r="D135" i="21"/>
  <c r="N130" i="21"/>
  <c r="M130" i="21"/>
  <c r="L130" i="21"/>
  <c r="K130" i="21"/>
  <c r="L129" i="21"/>
  <c r="I134" i="21"/>
  <c r="H134" i="21"/>
  <c r="G134" i="21"/>
  <c r="E134" i="21"/>
  <c r="D134" i="21"/>
  <c r="C134" i="21"/>
  <c r="E76" i="21"/>
  <c r="E207" i="21"/>
  <c r="B11" i="21"/>
  <c r="M129" i="21" l="1"/>
  <c r="E72" i="22"/>
  <c r="M133" i="21"/>
  <c r="E35" i="22"/>
  <c r="N129" i="22"/>
  <c r="N133" i="22"/>
  <c r="K129" i="22"/>
  <c r="K133" i="22"/>
  <c r="C135" i="21"/>
  <c r="K135" i="21" s="1"/>
  <c r="F135" i="21"/>
  <c r="N135" i="21" s="1"/>
  <c r="E113" i="22"/>
  <c r="C50" i="22"/>
  <c r="E48" i="22"/>
  <c r="E70" i="22"/>
  <c r="E74" i="22"/>
  <c r="E90" i="22"/>
  <c r="E114" i="22"/>
  <c r="F134" i="21"/>
  <c r="D160" i="22"/>
  <c r="E91" i="21"/>
  <c r="E184" i="21"/>
  <c r="E180" i="21"/>
  <c r="E210" i="21"/>
  <c r="E37" i="22"/>
  <c r="E47" i="22"/>
  <c r="E221" i="21"/>
  <c r="C160" i="22"/>
  <c r="E157" i="22"/>
  <c r="E37" i="21"/>
  <c r="E44" i="21"/>
  <c r="E114" i="21"/>
  <c r="K147" i="22"/>
  <c r="E200" i="21"/>
  <c r="J134" i="21"/>
  <c r="K147" i="21"/>
  <c r="M143" i="22"/>
  <c r="N143" i="22"/>
  <c r="N147" i="22"/>
  <c r="M147" i="21"/>
  <c r="I149" i="22"/>
  <c r="N147" i="21"/>
  <c r="E166" i="21"/>
  <c r="K133" i="21"/>
  <c r="N133" i="21"/>
  <c r="N146" i="21"/>
  <c r="E158" i="21"/>
  <c r="E181" i="21"/>
  <c r="E185" i="21"/>
  <c r="E222" i="21"/>
  <c r="E159" i="21"/>
  <c r="K129" i="21"/>
  <c r="N129" i="21"/>
  <c r="E113" i="21"/>
  <c r="E92" i="21"/>
  <c r="E73" i="22"/>
  <c r="E77" i="21"/>
  <c r="D50" i="21"/>
  <c r="D51" i="21"/>
  <c r="D50" i="22"/>
  <c r="E45" i="22"/>
  <c r="E71" i="22"/>
  <c r="E75" i="22"/>
  <c r="E91" i="22"/>
  <c r="G150" i="21"/>
  <c r="E36" i="22"/>
  <c r="D51" i="22"/>
  <c r="E223" i="21"/>
  <c r="E48" i="21"/>
  <c r="E74" i="21"/>
  <c r="E209" i="21"/>
  <c r="E44" i="22"/>
  <c r="E92" i="22"/>
  <c r="M150" i="22"/>
  <c r="K146" i="21"/>
  <c r="C160" i="21"/>
  <c r="D93" i="22"/>
  <c r="L134" i="21"/>
  <c r="L133" i="21"/>
  <c r="L149" i="21"/>
  <c r="D160" i="21"/>
  <c r="E208" i="21"/>
  <c r="E36" i="21"/>
  <c r="C51" i="21"/>
  <c r="E72" i="21"/>
  <c r="E112" i="21"/>
  <c r="M143" i="21"/>
  <c r="M145" i="21"/>
  <c r="D150" i="21"/>
  <c r="L150" i="21" s="1"/>
  <c r="D93" i="21"/>
  <c r="K149" i="22"/>
  <c r="M128" i="21"/>
  <c r="E167" i="21"/>
  <c r="E35" i="21"/>
  <c r="E71" i="21"/>
  <c r="E75" i="21"/>
  <c r="E157" i="21"/>
  <c r="E179" i="21"/>
  <c r="E183" i="21"/>
  <c r="E149" i="22"/>
  <c r="E222" i="22"/>
  <c r="E46" i="22"/>
  <c r="L149" i="22"/>
  <c r="N145" i="21"/>
  <c r="E199" i="21"/>
  <c r="E46" i="21"/>
  <c r="E73" i="21"/>
  <c r="K145" i="21"/>
  <c r="E170" i="21"/>
  <c r="E169" i="22"/>
  <c r="E183" i="22"/>
  <c r="E34" i="22"/>
  <c r="E45" i="21"/>
  <c r="N143" i="21"/>
  <c r="E34" i="21"/>
  <c r="C50" i="21"/>
  <c r="E70" i="21"/>
  <c r="E90" i="21"/>
  <c r="E178" i="21"/>
  <c r="E182" i="21"/>
  <c r="E197" i="21"/>
  <c r="E166" i="22"/>
  <c r="E181" i="22"/>
  <c r="E208" i="22"/>
  <c r="E221" i="22"/>
  <c r="K144" i="22"/>
  <c r="L144" i="22"/>
  <c r="N144" i="22"/>
  <c r="M135" i="22"/>
  <c r="N135" i="22"/>
  <c r="L135" i="22"/>
  <c r="N134" i="22"/>
  <c r="M134" i="22"/>
  <c r="C51" i="22"/>
  <c r="K134" i="22"/>
  <c r="L150" i="22"/>
  <c r="E170" i="22"/>
  <c r="L134" i="22"/>
  <c r="N150" i="22"/>
  <c r="K150" i="22"/>
  <c r="M128" i="22"/>
  <c r="K128" i="22"/>
  <c r="M144" i="22"/>
  <c r="L128" i="22"/>
  <c r="F149" i="22"/>
  <c r="N149" i="22" s="1"/>
  <c r="E167" i="22"/>
  <c r="C93" i="22"/>
  <c r="C135" i="22"/>
  <c r="K135" i="22" s="1"/>
  <c r="L131" i="22"/>
  <c r="E171" i="22"/>
  <c r="K143" i="22"/>
  <c r="N128" i="22"/>
  <c r="M131" i="22"/>
  <c r="L143" i="22"/>
  <c r="N131" i="22"/>
  <c r="E168" i="21"/>
  <c r="K149" i="21"/>
  <c r="M144" i="21"/>
  <c r="N144" i="21"/>
  <c r="C150" i="21"/>
  <c r="M150" i="21"/>
  <c r="M134" i="21"/>
  <c r="L135" i="21"/>
  <c r="N150" i="21"/>
  <c r="K134" i="21"/>
  <c r="M135" i="21"/>
  <c r="K143" i="21"/>
  <c r="K128" i="21"/>
  <c r="E149" i="21"/>
  <c r="M149" i="21" s="1"/>
  <c r="E47" i="21"/>
  <c r="L128" i="21"/>
  <c r="F149" i="21"/>
  <c r="N149" i="21" s="1"/>
  <c r="N128" i="21"/>
  <c r="L143" i="21"/>
  <c r="K131" i="21"/>
  <c r="L131" i="21"/>
  <c r="E171" i="21"/>
  <c r="M131" i="21"/>
  <c r="C93" i="21"/>
  <c r="N131" i="21"/>
  <c r="E214" i="20"/>
  <c r="E213" i="20"/>
  <c r="E185" i="20"/>
  <c r="E184" i="20"/>
  <c r="E159" i="20"/>
  <c r="L147" i="20"/>
  <c r="L145" i="20"/>
  <c r="J150" i="20"/>
  <c r="I150" i="20"/>
  <c r="H150" i="20"/>
  <c r="G150" i="20"/>
  <c r="F150" i="20"/>
  <c r="E150" i="20"/>
  <c r="D150" i="20"/>
  <c r="C150" i="20"/>
  <c r="I149" i="20"/>
  <c r="H149" i="20"/>
  <c r="D149" i="20"/>
  <c r="J135" i="20"/>
  <c r="I135" i="20"/>
  <c r="H135" i="20"/>
  <c r="G135" i="20"/>
  <c r="F135" i="20"/>
  <c r="M131" i="20"/>
  <c r="D135" i="20"/>
  <c r="C135" i="20"/>
  <c r="N130" i="20"/>
  <c r="M130" i="20"/>
  <c r="L130" i="20"/>
  <c r="K130" i="20"/>
  <c r="N129" i="20"/>
  <c r="M129" i="20"/>
  <c r="L129" i="20"/>
  <c r="K129" i="20"/>
  <c r="J134" i="20"/>
  <c r="I134" i="20"/>
  <c r="H134" i="20"/>
  <c r="G134" i="20"/>
  <c r="E134" i="20"/>
  <c r="D134" i="20"/>
  <c r="C134" i="20"/>
  <c r="E76" i="20"/>
  <c r="E35" i="20"/>
  <c r="E207" i="20"/>
  <c r="B11" i="20"/>
  <c r="E158" i="20" l="1"/>
  <c r="E181" i="20"/>
  <c r="M133" i="20"/>
  <c r="E212" i="20"/>
  <c r="E50" i="21"/>
  <c r="E50" i="22"/>
  <c r="E160" i="22"/>
  <c r="E77" i="20"/>
  <c r="E198" i="20"/>
  <c r="E160" i="21"/>
  <c r="N134" i="21"/>
  <c r="E166" i="20"/>
  <c r="E93" i="22"/>
  <c r="K150" i="21"/>
  <c r="E183" i="20"/>
  <c r="E70" i="20"/>
  <c r="E74" i="20"/>
  <c r="E90" i="20"/>
  <c r="E182" i="20"/>
  <c r="E208" i="20"/>
  <c r="E223" i="20"/>
  <c r="E210" i="20"/>
  <c r="E51" i="21"/>
  <c r="K143" i="20"/>
  <c r="K146" i="20"/>
  <c r="K147" i="20"/>
  <c r="M149" i="22"/>
  <c r="M147" i="20"/>
  <c r="L146" i="20"/>
  <c r="M143" i="20"/>
  <c r="M145" i="20"/>
  <c r="M146" i="20"/>
  <c r="N143" i="20"/>
  <c r="N146" i="20"/>
  <c r="N147" i="20"/>
  <c r="E167" i="20"/>
  <c r="E92" i="20"/>
  <c r="E180" i="20"/>
  <c r="E199" i="20"/>
  <c r="E221" i="20"/>
  <c r="N128" i="20"/>
  <c r="K132" i="20"/>
  <c r="K133" i="20"/>
  <c r="L132" i="20"/>
  <c r="L133" i="20"/>
  <c r="N133" i="20"/>
  <c r="N132" i="20"/>
  <c r="M132" i="20"/>
  <c r="E44" i="20"/>
  <c r="E209" i="20"/>
  <c r="K145" i="20"/>
  <c r="E51" i="22"/>
  <c r="J149" i="20"/>
  <c r="D160" i="20"/>
  <c r="E91" i="20"/>
  <c r="E114" i="20"/>
  <c r="E73" i="20"/>
  <c r="E200" i="20"/>
  <c r="E222" i="20"/>
  <c r="N145" i="20"/>
  <c r="L143" i="20"/>
  <c r="E157" i="20"/>
  <c r="C160" i="20"/>
  <c r="D51" i="20"/>
  <c r="E45" i="20"/>
  <c r="E71" i="20"/>
  <c r="E179" i="20"/>
  <c r="E169" i="21"/>
  <c r="M150" i="20"/>
  <c r="N144" i="20"/>
  <c r="E178" i="20"/>
  <c r="G149" i="20"/>
  <c r="E93" i="21"/>
  <c r="E37" i="20"/>
  <c r="E47" i="20"/>
  <c r="E36" i="20"/>
  <c r="E46" i="20"/>
  <c r="E34" i="20"/>
  <c r="C50" i="20"/>
  <c r="E48" i="20"/>
  <c r="E72" i="20"/>
  <c r="K150" i="20"/>
  <c r="E112" i="20"/>
  <c r="N135" i="20"/>
  <c r="D93" i="20"/>
  <c r="E75" i="20"/>
  <c r="E197" i="20"/>
  <c r="E113" i="20"/>
  <c r="C149" i="20"/>
  <c r="E168" i="20"/>
  <c r="L149" i="20"/>
  <c r="L150" i="20"/>
  <c r="N150" i="20"/>
  <c r="F149" i="20"/>
  <c r="E149" i="20"/>
  <c r="M149" i="20" s="1"/>
  <c r="E135" i="20"/>
  <c r="M135" i="20" s="1"/>
  <c r="M134" i="20"/>
  <c r="K134" i="20"/>
  <c r="K135" i="20"/>
  <c r="L134" i="20"/>
  <c r="L135" i="20"/>
  <c r="F134" i="20"/>
  <c r="N134" i="20" s="1"/>
  <c r="C51" i="20"/>
  <c r="K131" i="20"/>
  <c r="K144" i="20"/>
  <c r="E170" i="20"/>
  <c r="L131" i="20"/>
  <c r="M144" i="20"/>
  <c r="D50" i="20"/>
  <c r="C93" i="20"/>
  <c r="M128" i="20"/>
  <c r="N131" i="20"/>
  <c r="E171" i="20"/>
  <c r="L144" i="20"/>
  <c r="K128" i="20"/>
  <c r="L128" i="20"/>
  <c r="E160" i="20" l="1"/>
  <c r="K149" i="20"/>
  <c r="N149" i="20"/>
  <c r="E169" i="20"/>
  <c r="E51" i="20"/>
  <c r="E50" i="20"/>
  <c r="E93" i="20"/>
  <c r="E214" i="19" l="1"/>
  <c r="E213" i="19"/>
  <c r="E212" i="19"/>
  <c r="E198" i="19"/>
  <c r="E184" i="19"/>
  <c r="E181" i="19"/>
  <c r="M147" i="19"/>
  <c r="L147" i="19"/>
  <c r="M146" i="19"/>
  <c r="L146" i="19"/>
  <c r="L145" i="19"/>
  <c r="J150" i="19"/>
  <c r="I150" i="19"/>
  <c r="G150" i="19"/>
  <c r="M144" i="19"/>
  <c r="D150" i="19"/>
  <c r="J149" i="19"/>
  <c r="I149" i="19"/>
  <c r="G149" i="19"/>
  <c r="M143" i="19"/>
  <c r="D149" i="19"/>
  <c r="C149" i="19"/>
  <c r="M132" i="19"/>
  <c r="L132" i="19"/>
  <c r="I135" i="19"/>
  <c r="H135" i="19"/>
  <c r="F135" i="19"/>
  <c r="E135" i="19"/>
  <c r="D135" i="19"/>
  <c r="C135" i="19"/>
  <c r="N130" i="19"/>
  <c r="M130" i="19"/>
  <c r="L130" i="19"/>
  <c r="K130" i="19"/>
  <c r="N129" i="19"/>
  <c r="M129" i="19"/>
  <c r="L129" i="19"/>
  <c r="J134" i="19"/>
  <c r="I134" i="19"/>
  <c r="H134" i="19"/>
  <c r="E134" i="19"/>
  <c r="D134" i="19"/>
  <c r="E76" i="19"/>
  <c r="E48" i="19"/>
  <c r="E207" i="19"/>
  <c r="H150" i="19"/>
  <c r="H149" i="19"/>
  <c r="B11" i="19"/>
  <c r="K132" i="19" l="1"/>
  <c r="E77" i="19"/>
  <c r="N132" i="19"/>
  <c r="E34" i="19"/>
  <c r="E159" i="19"/>
  <c r="E70" i="19"/>
  <c r="E74" i="19"/>
  <c r="E114" i="19"/>
  <c r="E179" i="19"/>
  <c r="J135" i="19"/>
  <c r="N135" i="19" s="1"/>
  <c r="G135" i="19"/>
  <c r="K135" i="19" s="1"/>
  <c r="E210" i="19"/>
  <c r="E36" i="19"/>
  <c r="E72" i="19"/>
  <c r="E92" i="19"/>
  <c r="E113" i="19"/>
  <c r="E208" i="19"/>
  <c r="E223" i="19"/>
  <c r="G134" i="19"/>
  <c r="L133" i="19"/>
  <c r="E180" i="19"/>
  <c r="E209" i="19"/>
  <c r="E200" i="19"/>
  <c r="E197" i="19"/>
  <c r="E166" i="19"/>
  <c r="K147" i="19"/>
  <c r="D160" i="19"/>
  <c r="E182" i="19"/>
  <c r="N143" i="19"/>
  <c r="N147" i="19"/>
  <c r="M133" i="19"/>
  <c r="E45" i="19"/>
  <c r="E91" i="19"/>
  <c r="K146" i="19"/>
  <c r="C160" i="19"/>
  <c r="E170" i="19"/>
  <c r="E199" i="19"/>
  <c r="E221" i="19"/>
  <c r="E37" i="19"/>
  <c r="E73" i="19"/>
  <c r="E158" i="19"/>
  <c r="E185" i="19"/>
  <c r="E222" i="19"/>
  <c r="N128" i="19"/>
  <c r="N133" i="19"/>
  <c r="N144" i="19"/>
  <c r="N145" i="19"/>
  <c r="N146" i="19"/>
  <c r="D50" i="19"/>
  <c r="L143" i="19"/>
  <c r="C51" i="19"/>
  <c r="C50" i="19"/>
  <c r="C93" i="19"/>
  <c r="K131" i="19"/>
  <c r="C134" i="19"/>
  <c r="M128" i="19"/>
  <c r="D51" i="19"/>
  <c r="L150" i="19"/>
  <c r="E183" i="19"/>
  <c r="E112" i="19"/>
  <c r="K133" i="19"/>
  <c r="E90" i="19"/>
  <c r="E171" i="19"/>
  <c r="K145" i="19"/>
  <c r="F150" i="19"/>
  <c r="N150" i="19" s="1"/>
  <c r="M145" i="19"/>
  <c r="E150" i="19"/>
  <c r="M150" i="19" s="1"/>
  <c r="E35" i="19"/>
  <c r="E71" i="19"/>
  <c r="E75" i="19"/>
  <c r="E178" i="19"/>
  <c r="C150" i="19"/>
  <c r="K150" i="19" s="1"/>
  <c r="K143" i="19"/>
  <c r="K129" i="19"/>
  <c r="L134" i="19"/>
  <c r="M134" i="19"/>
  <c r="E46" i="19"/>
  <c r="K149" i="19"/>
  <c r="L135" i="19"/>
  <c r="L149" i="19"/>
  <c r="M135" i="19"/>
  <c r="K144" i="19"/>
  <c r="E47" i="19"/>
  <c r="L131" i="19"/>
  <c r="L144" i="19"/>
  <c r="E167" i="19"/>
  <c r="M131" i="19"/>
  <c r="E149" i="19"/>
  <c r="M149" i="19" s="1"/>
  <c r="E157" i="19"/>
  <c r="F134" i="19"/>
  <c r="N134" i="19" s="1"/>
  <c r="N131" i="19"/>
  <c r="F149" i="19"/>
  <c r="N149" i="19" s="1"/>
  <c r="D93" i="19"/>
  <c r="K128" i="19"/>
  <c r="E168" i="19"/>
  <c r="E44" i="19"/>
  <c r="L128" i="19"/>
  <c r="E160" i="19" l="1"/>
  <c r="K134" i="19"/>
  <c r="E51" i="19"/>
  <c r="E50" i="19"/>
  <c r="E93" i="19"/>
  <c r="E169" i="19"/>
  <c r="E214" i="18" l="1"/>
  <c r="E212" i="18"/>
  <c r="E198" i="18"/>
  <c r="L147" i="18"/>
  <c r="L146" i="18"/>
  <c r="L145" i="18"/>
  <c r="J150" i="18"/>
  <c r="I150" i="18"/>
  <c r="F150" i="18"/>
  <c r="D150" i="18"/>
  <c r="C150" i="18"/>
  <c r="J149" i="18"/>
  <c r="H149" i="18"/>
  <c r="L143" i="18"/>
  <c r="M132" i="18"/>
  <c r="I135" i="18"/>
  <c r="H135" i="18"/>
  <c r="E135" i="18"/>
  <c r="D135" i="18"/>
  <c r="M130" i="18"/>
  <c r="L130" i="18"/>
  <c r="M129" i="18"/>
  <c r="C134" i="18"/>
  <c r="E76" i="18"/>
  <c r="E207" i="18"/>
  <c r="H150" i="18"/>
  <c r="F149" i="18"/>
  <c r="B11" i="18"/>
  <c r="B11" i="1"/>
  <c r="B11" i="6"/>
  <c r="B11" i="7"/>
  <c r="B11" i="8"/>
  <c r="B11" i="9"/>
  <c r="B11" i="10"/>
  <c r="B11" i="16"/>
  <c r="B11" i="12"/>
  <c r="B11" i="13"/>
  <c r="B11" i="14"/>
  <c r="B11" i="15"/>
  <c r="B11" i="17"/>
  <c r="N130" i="18" l="1"/>
  <c r="L132" i="18"/>
  <c r="E179" i="18"/>
  <c r="E183" i="18"/>
  <c r="E178" i="18"/>
  <c r="E213" i="18"/>
  <c r="K130" i="18"/>
  <c r="E197" i="18"/>
  <c r="E208" i="18"/>
  <c r="E181" i="18"/>
  <c r="E185" i="18"/>
  <c r="E70" i="18"/>
  <c r="E74" i="18"/>
  <c r="E114" i="18"/>
  <c r="N133" i="18"/>
  <c r="E72" i="18"/>
  <c r="E92" i="18"/>
  <c r="E112" i="18"/>
  <c r="J134" i="18"/>
  <c r="L129" i="18"/>
  <c r="E184" i="18"/>
  <c r="E209" i="18"/>
  <c r="C160" i="17"/>
  <c r="E166" i="18"/>
  <c r="D160" i="18"/>
  <c r="C135" i="18"/>
  <c r="F135" i="18"/>
  <c r="E35" i="18"/>
  <c r="E45" i="18"/>
  <c r="K129" i="18"/>
  <c r="K132" i="18"/>
  <c r="K133" i="18"/>
  <c r="K143" i="18"/>
  <c r="K145" i="18"/>
  <c r="K146" i="18"/>
  <c r="K147" i="18"/>
  <c r="C160" i="18"/>
  <c r="E167" i="18"/>
  <c r="D160" i="17"/>
  <c r="E200" i="18"/>
  <c r="E222" i="18"/>
  <c r="M145" i="18"/>
  <c r="M128" i="18"/>
  <c r="M133" i="18"/>
  <c r="M143" i="18"/>
  <c r="I149" i="18"/>
  <c r="J135" i="18"/>
  <c r="D134" i="18"/>
  <c r="E37" i="18"/>
  <c r="E47" i="18"/>
  <c r="E150" i="18"/>
  <c r="M150" i="18" s="1"/>
  <c r="L144" i="18"/>
  <c r="E46" i="18"/>
  <c r="E71" i="18"/>
  <c r="E75" i="18"/>
  <c r="D93" i="18"/>
  <c r="L133" i="18"/>
  <c r="E180" i="18"/>
  <c r="E221" i="18"/>
  <c r="I134" i="18"/>
  <c r="N128" i="18"/>
  <c r="N129" i="18"/>
  <c r="N132" i="18"/>
  <c r="N145" i="18"/>
  <c r="N146" i="18"/>
  <c r="N147" i="18"/>
  <c r="E158" i="18"/>
  <c r="E34" i="18"/>
  <c r="E48" i="18"/>
  <c r="E73" i="18"/>
  <c r="E77" i="18"/>
  <c r="E113" i="18"/>
  <c r="G135" i="18"/>
  <c r="E159" i="18"/>
  <c r="E182" i="18"/>
  <c r="E223" i="18"/>
  <c r="E157" i="18"/>
  <c r="E168" i="18"/>
  <c r="M146" i="18"/>
  <c r="M147" i="18"/>
  <c r="E199" i="18"/>
  <c r="E210" i="18"/>
  <c r="L135" i="18"/>
  <c r="N144" i="18"/>
  <c r="H134" i="18"/>
  <c r="G149" i="18"/>
  <c r="E170" i="18"/>
  <c r="D50" i="18"/>
  <c r="E36" i="18"/>
  <c r="C93" i="18"/>
  <c r="G150" i="18"/>
  <c r="K150" i="18" s="1"/>
  <c r="N149" i="18"/>
  <c r="M144" i="18"/>
  <c r="C149" i="18"/>
  <c r="M135" i="18"/>
  <c r="G134" i="18"/>
  <c r="K134" i="18" s="1"/>
  <c r="E91" i="18"/>
  <c r="D51" i="18"/>
  <c r="C50" i="18"/>
  <c r="L150" i="18"/>
  <c r="N150" i="18"/>
  <c r="E90" i="18"/>
  <c r="F134" i="18"/>
  <c r="N143" i="18"/>
  <c r="E44" i="18"/>
  <c r="C51" i="18"/>
  <c r="K131" i="18"/>
  <c r="K144" i="18"/>
  <c r="L131" i="18"/>
  <c r="D149" i="18"/>
  <c r="L149" i="18" s="1"/>
  <c r="E134" i="18"/>
  <c r="M131" i="18"/>
  <c r="E149" i="18"/>
  <c r="N131" i="18"/>
  <c r="E171" i="18"/>
  <c r="K128" i="18"/>
  <c r="L128" i="18"/>
  <c r="E223" i="17"/>
  <c r="E213" i="17"/>
  <c r="E212" i="17"/>
  <c r="E210" i="17"/>
  <c r="E209" i="17"/>
  <c r="E208" i="17"/>
  <c r="E207" i="17"/>
  <c r="E200" i="17"/>
  <c r="E199" i="17"/>
  <c r="E197" i="17"/>
  <c r="E184" i="17"/>
  <c r="E182" i="17"/>
  <c r="E181" i="17"/>
  <c r="E180" i="17"/>
  <c r="E179" i="17"/>
  <c r="E178" i="17"/>
  <c r="E168" i="17"/>
  <c r="E167" i="17"/>
  <c r="E159" i="17"/>
  <c r="E158" i="17"/>
  <c r="E157" i="17"/>
  <c r="I149" i="17"/>
  <c r="N147" i="17"/>
  <c r="M147" i="17"/>
  <c r="L147" i="17"/>
  <c r="K147" i="17"/>
  <c r="N146" i="17"/>
  <c r="L146" i="17"/>
  <c r="K146" i="17"/>
  <c r="N145" i="17"/>
  <c r="M145" i="17"/>
  <c r="L145" i="17"/>
  <c r="K145" i="17"/>
  <c r="I150" i="17"/>
  <c r="H150" i="17"/>
  <c r="N144" i="17"/>
  <c r="M144" i="17"/>
  <c r="D150" i="17"/>
  <c r="C150" i="17"/>
  <c r="J149" i="17"/>
  <c r="H149" i="17"/>
  <c r="G149" i="17"/>
  <c r="F149" i="17"/>
  <c r="E149" i="17"/>
  <c r="L143" i="17"/>
  <c r="K143" i="17"/>
  <c r="N133" i="17"/>
  <c r="M133" i="17"/>
  <c r="L133" i="17"/>
  <c r="K133" i="17"/>
  <c r="N132" i="17"/>
  <c r="M132" i="17"/>
  <c r="L132" i="17"/>
  <c r="K132" i="17"/>
  <c r="J135" i="17"/>
  <c r="I135" i="17"/>
  <c r="H135" i="17"/>
  <c r="G135" i="17"/>
  <c r="F135" i="17"/>
  <c r="E135" i="17"/>
  <c r="D135" i="17"/>
  <c r="C135" i="17"/>
  <c r="N130" i="17"/>
  <c r="M130" i="17"/>
  <c r="L130" i="17"/>
  <c r="K130" i="17"/>
  <c r="N129" i="17"/>
  <c r="M129" i="17"/>
  <c r="L129" i="17"/>
  <c r="K129" i="17"/>
  <c r="J134" i="17"/>
  <c r="I134" i="17"/>
  <c r="H134" i="17"/>
  <c r="G134" i="17"/>
  <c r="F134" i="17"/>
  <c r="M128" i="17"/>
  <c r="D134" i="17"/>
  <c r="C134" i="17"/>
  <c r="E114" i="17"/>
  <c r="E112" i="17"/>
  <c r="E92" i="17"/>
  <c r="E77" i="17"/>
  <c r="E76" i="17"/>
  <c r="E73" i="17"/>
  <c r="E72" i="17"/>
  <c r="E70" i="17"/>
  <c r="E46" i="17"/>
  <c r="E37" i="17"/>
  <c r="E35" i="17"/>
  <c r="E160" i="18" l="1"/>
  <c r="E160" i="17"/>
  <c r="N134" i="18"/>
  <c r="N135" i="18"/>
  <c r="K135" i="18"/>
  <c r="M149" i="18"/>
  <c r="L134" i="18"/>
  <c r="E169" i="18"/>
  <c r="K149" i="18"/>
  <c r="M134" i="18"/>
  <c r="E93" i="18"/>
  <c r="E50" i="18"/>
  <c r="E51" i="18"/>
  <c r="L150" i="17"/>
  <c r="M135" i="17"/>
  <c r="L135" i="17"/>
  <c r="L134" i="17"/>
  <c r="N134" i="17"/>
  <c r="N135" i="17"/>
  <c r="N149" i="17"/>
  <c r="M146" i="17"/>
  <c r="F150" i="17"/>
  <c r="C93" i="17"/>
  <c r="C50" i="17"/>
  <c r="G150" i="17"/>
  <c r="K150" i="17" s="1"/>
  <c r="E166" i="17"/>
  <c r="E222" i="17"/>
  <c r="E36" i="17"/>
  <c r="D93" i="17"/>
  <c r="M149" i="17"/>
  <c r="E169" i="17"/>
  <c r="D50" i="17"/>
  <c r="E71" i="17"/>
  <c r="E75" i="17"/>
  <c r="E91" i="17"/>
  <c r="E198" i="17"/>
  <c r="C149" i="17"/>
  <c r="K149" i="17" s="1"/>
  <c r="E221" i="17"/>
  <c r="E34" i="17"/>
  <c r="E47" i="17"/>
  <c r="E113" i="17"/>
  <c r="E183" i="17"/>
  <c r="D51" i="17"/>
  <c r="E48" i="17"/>
  <c r="E150" i="17"/>
  <c r="M150" i="17" s="1"/>
  <c r="E74" i="17"/>
  <c r="E45" i="17"/>
  <c r="K134" i="17"/>
  <c r="K135" i="17"/>
  <c r="N131" i="17"/>
  <c r="J150" i="17"/>
  <c r="E185" i="17"/>
  <c r="E214" i="17"/>
  <c r="E134" i="17"/>
  <c r="M134" i="17" s="1"/>
  <c r="E90" i="17"/>
  <c r="E44" i="17"/>
  <c r="C51" i="17"/>
  <c r="K131" i="17"/>
  <c r="K144" i="17"/>
  <c r="E170" i="17"/>
  <c r="L131" i="17"/>
  <c r="L144" i="17"/>
  <c r="D149" i="17"/>
  <c r="L149" i="17" s="1"/>
  <c r="M143" i="17"/>
  <c r="N128" i="17"/>
  <c r="M131" i="17"/>
  <c r="E171" i="17"/>
  <c r="K128" i="17"/>
  <c r="N143" i="17"/>
  <c r="L128" i="17"/>
  <c r="E50" i="17" l="1"/>
  <c r="E93" i="17"/>
  <c r="N150" i="17"/>
  <c r="E51" i="17"/>
  <c r="E213" i="16" l="1"/>
  <c r="E184" i="16"/>
  <c r="E159" i="16"/>
  <c r="M147" i="16"/>
  <c r="L147" i="16"/>
  <c r="L146" i="16"/>
  <c r="L145" i="16"/>
  <c r="J150" i="16"/>
  <c r="I150" i="16"/>
  <c r="G150" i="16"/>
  <c r="M144" i="16"/>
  <c r="D150" i="16"/>
  <c r="J149" i="16"/>
  <c r="I149" i="16"/>
  <c r="E149" i="16"/>
  <c r="D149" i="16"/>
  <c r="M132" i="16"/>
  <c r="L132" i="16"/>
  <c r="J135" i="16"/>
  <c r="I135" i="16"/>
  <c r="H135" i="16"/>
  <c r="G135" i="16"/>
  <c r="E135" i="16"/>
  <c r="D135" i="16"/>
  <c r="N130" i="16"/>
  <c r="M130" i="16"/>
  <c r="L130" i="16"/>
  <c r="K130" i="16"/>
  <c r="M129" i="16"/>
  <c r="L129" i="16"/>
  <c r="I134" i="16"/>
  <c r="H134" i="16"/>
  <c r="G134" i="16"/>
  <c r="E134" i="16"/>
  <c r="E35" i="16"/>
  <c r="E207" i="16"/>
  <c r="H149" i="16"/>
  <c r="H150" i="16"/>
  <c r="E184" i="15"/>
  <c r="E180" i="15"/>
  <c r="N147" i="15"/>
  <c r="M147" i="15"/>
  <c r="L146" i="15"/>
  <c r="M145" i="15"/>
  <c r="L145" i="15"/>
  <c r="J150" i="15"/>
  <c r="I150" i="15"/>
  <c r="H150" i="15"/>
  <c r="F150" i="15"/>
  <c r="E150" i="15"/>
  <c r="C150" i="15"/>
  <c r="J149" i="15"/>
  <c r="I149" i="15"/>
  <c r="H149" i="15"/>
  <c r="G149" i="15"/>
  <c r="F149" i="15"/>
  <c r="E149" i="15"/>
  <c r="L143" i="15"/>
  <c r="M133" i="15"/>
  <c r="L133" i="15"/>
  <c r="N132" i="15"/>
  <c r="M132" i="15"/>
  <c r="L132" i="15"/>
  <c r="K132" i="15"/>
  <c r="I135" i="15"/>
  <c r="E135" i="15"/>
  <c r="N130" i="15"/>
  <c r="M130" i="15"/>
  <c r="N129" i="15"/>
  <c r="M129" i="15"/>
  <c r="L129" i="15"/>
  <c r="K129" i="15"/>
  <c r="J134" i="15"/>
  <c r="I134" i="15"/>
  <c r="H134" i="15"/>
  <c r="F134" i="15"/>
  <c r="M128" i="15"/>
  <c r="D134" i="15"/>
  <c r="C134" i="15"/>
  <c r="E76" i="15"/>
  <c r="E207" i="15"/>
  <c r="E214" i="14"/>
  <c r="E213" i="14"/>
  <c r="E212" i="14"/>
  <c r="E198" i="14"/>
  <c r="M147" i="14"/>
  <c r="L147" i="14"/>
  <c r="L146" i="14"/>
  <c r="J150" i="14"/>
  <c r="I150" i="14"/>
  <c r="H150" i="14"/>
  <c r="E150" i="14"/>
  <c r="D150" i="14"/>
  <c r="C150" i="14"/>
  <c r="J149" i="14"/>
  <c r="I149" i="14"/>
  <c r="H149" i="14"/>
  <c r="F149" i="14"/>
  <c r="E149" i="14"/>
  <c r="D149" i="14"/>
  <c r="M132" i="14"/>
  <c r="L132" i="14"/>
  <c r="H135" i="14"/>
  <c r="M131" i="14"/>
  <c r="L131" i="14"/>
  <c r="N130" i="14"/>
  <c r="M130" i="14"/>
  <c r="L130" i="14"/>
  <c r="K130" i="14"/>
  <c r="M129" i="14"/>
  <c r="E134" i="14"/>
  <c r="E76" i="14"/>
  <c r="E207" i="14"/>
  <c r="E159" i="9"/>
  <c r="E159" i="7"/>
  <c r="E159" i="10" l="1"/>
  <c r="G134" i="15"/>
  <c r="K134" i="15" s="1"/>
  <c r="E159" i="15"/>
  <c r="E213" i="15"/>
  <c r="E159" i="8"/>
  <c r="E198" i="16"/>
  <c r="E214" i="16"/>
  <c r="N133" i="15"/>
  <c r="E212" i="16"/>
  <c r="E77" i="15"/>
  <c r="E183" i="16"/>
  <c r="E179" i="15"/>
  <c r="M133" i="16"/>
  <c r="E76" i="16"/>
  <c r="H134" i="14"/>
  <c r="L128" i="16"/>
  <c r="E158" i="15"/>
  <c r="E158" i="8"/>
  <c r="E200" i="15"/>
  <c r="E208" i="16"/>
  <c r="E178" i="15"/>
  <c r="J134" i="14"/>
  <c r="I134" i="14"/>
  <c r="M134" i="14" s="1"/>
  <c r="E159" i="12"/>
  <c r="E209" i="15"/>
  <c r="J134" i="16"/>
  <c r="L129" i="14"/>
  <c r="E180" i="16"/>
  <c r="E181" i="14"/>
  <c r="E210" i="15"/>
  <c r="E114" i="16"/>
  <c r="E209" i="16"/>
  <c r="E208" i="15"/>
  <c r="E197" i="15"/>
  <c r="E181" i="15"/>
  <c r="E181" i="16"/>
  <c r="L133" i="16"/>
  <c r="D160" i="16"/>
  <c r="K143" i="15"/>
  <c r="K147" i="15"/>
  <c r="L144" i="15"/>
  <c r="L147" i="15"/>
  <c r="C160" i="7"/>
  <c r="C160" i="12"/>
  <c r="D160" i="10"/>
  <c r="D160" i="6"/>
  <c r="C135" i="16"/>
  <c r="K135" i="16" s="1"/>
  <c r="K132" i="16"/>
  <c r="N131" i="16"/>
  <c r="N132" i="16"/>
  <c r="H135" i="15"/>
  <c r="K130" i="15"/>
  <c r="K133" i="15"/>
  <c r="F135" i="15"/>
  <c r="N132" i="14"/>
  <c r="G135" i="15"/>
  <c r="K129" i="16"/>
  <c r="I135" i="14"/>
  <c r="J135" i="15"/>
  <c r="J135" i="14"/>
  <c r="C135" i="15"/>
  <c r="K132" i="14"/>
  <c r="L130" i="15"/>
  <c r="D135" i="15"/>
  <c r="E77" i="16"/>
  <c r="D160" i="7"/>
  <c r="D160" i="12"/>
  <c r="C160" i="6"/>
  <c r="C160" i="10"/>
  <c r="E160" i="10" s="1"/>
  <c r="E158" i="12"/>
  <c r="E159" i="13"/>
  <c r="E72" i="16"/>
  <c r="E92" i="16"/>
  <c r="C160" i="16"/>
  <c r="F134" i="14"/>
  <c r="C160" i="9"/>
  <c r="C160" i="15"/>
  <c r="D160" i="9"/>
  <c r="C160" i="14"/>
  <c r="D160" i="15"/>
  <c r="C160" i="13"/>
  <c r="D160" i="14"/>
  <c r="C160" i="8"/>
  <c r="D160" i="8"/>
  <c r="D160" i="13"/>
  <c r="E114" i="14"/>
  <c r="E35" i="14"/>
  <c r="E45" i="14"/>
  <c r="E75" i="14"/>
  <c r="E91" i="14"/>
  <c r="E167" i="14"/>
  <c r="G150" i="15"/>
  <c r="K150" i="15" s="1"/>
  <c r="M145" i="16"/>
  <c r="M146" i="16"/>
  <c r="E166" i="15"/>
  <c r="N145" i="16"/>
  <c r="L143" i="14"/>
  <c r="E36" i="14"/>
  <c r="E92" i="14"/>
  <c r="E200" i="14"/>
  <c r="E222" i="14"/>
  <c r="E157" i="12"/>
  <c r="E44" i="16"/>
  <c r="E113" i="16"/>
  <c r="E178" i="16"/>
  <c r="E182" i="16"/>
  <c r="E197" i="16"/>
  <c r="E92" i="15"/>
  <c r="E34" i="14"/>
  <c r="E48" i="14"/>
  <c r="E70" i="14"/>
  <c r="E74" i="14"/>
  <c r="E166" i="14"/>
  <c r="E209" i="14"/>
  <c r="D51" i="14"/>
  <c r="K146" i="14"/>
  <c r="M146" i="15"/>
  <c r="D50" i="16"/>
  <c r="E223" i="16"/>
  <c r="E45" i="16"/>
  <c r="E91" i="16"/>
  <c r="E159" i="6"/>
  <c r="E157" i="8"/>
  <c r="E178" i="14"/>
  <c r="E223" i="14"/>
  <c r="E37" i="16"/>
  <c r="E47" i="16"/>
  <c r="E73" i="16"/>
  <c r="K128" i="16"/>
  <c r="K133" i="16"/>
  <c r="K143" i="16"/>
  <c r="K144" i="16"/>
  <c r="K145" i="16"/>
  <c r="K146" i="16"/>
  <c r="K147" i="16"/>
  <c r="E167" i="16"/>
  <c r="E199" i="16"/>
  <c r="E210" i="16"/>
  <c r="E45" i="15"/>
  <c r="E199" i="15"/>
  <c r="E221" i="15"/>
  <c r="E183" i="14"/>
  <c r="E221" i="14"/>
  <c r="E112" i="14"/>
  <c r="E158" i="14"/>
  <c r="E168" i="14"/>
  <c r="M149" i="15"/>
  <c r="M150" i="15"/>
  <c r="E185" i="15"/>
  <c r="E222" i="15"/>
  <c r="E184" i="14"/>
  <c r="N146" i="15"/>
  <c r="L133" i="14"/>
  <c r="L145" i="14"/>
  <c r="E37" i="15"/>
  <c r="E47" i="15"/>
  <c r="E73" i="15"/>
  <c r="E113" i="15"/>
  <c r="E182" i="15"/>
  <c r="E223" i="15"/>
  <c r="E48" i="16"/>
  <c r="E185" i="16"/>
  <c r="E200" i="16"/>
  <c r="N145" i="15"/>
  <c r="C50" i="14"/>
  <c r="M146" i="14"/>
  <c r="M133" i="14"/>
  <c r="M145" i="14"/>
  <c r="D93" i="14"/>
  <c r="E34" i="15"/>
  <c r="E48" i="15"/>
  <c r="E70" i="15"/>
  <c r="E74" i="15"/>
  <c r="N150" i="15"/>
  <c r="E158" i="6"/>
  <c r="D50" i="14"/>
  <c r="N144" i="15"/>
  <c r="E114" i="15"/>
  <c r="E183" i="15"/>
  <c r="E214" i="15"/>
  <c r="E168" i="16"/>
  <c r="E70" i="16"/>
  <c r="E74" i="16"/>
  <c r="E90" i="16"/>
  <c r="E222" i="16"/>
  <c r="C134" i="14"/>
  <c r="M149" i="14"/>
  <c r="E72" i="14"/>
  <c r="E168" i="15"/>
  <c r="E36" i="16"/>
  <c r="E158" i="10"/>
  <c r="N129" i="14"/>
  <c r="N146" i="14"/>
  <c r="N147" i="14"/>
  <c r="E35" i="15"/>
  <c r="E71" i="15"/>
  <c r="E75" i="15"/>
  <c r="K145" i="15"/>
  <c r="K146" i="15"/>
  <c r="C51" i="16"/>
  <c r="E46" i="16"/>
  <c r="N133" i="14"/>
  <c r="N144" i="14"/>
  <c r="N145" i="14"/>
  <c r="M144" i="14"/>
  <c r="E37" i="14"/>
  <c r="E47" i="14"/>
  <c r="E73" i="14"/>
  <c r="E77" i="14"/>
  <c r="E113" i="14"/>
  <c r="K144" i="14"/>
  <c r="G150" i="14"/>
  <c r="K150" i="14" s="1"/>
  <c r="E170" i="14"/>
  <c r="E36" i="15"/>
  <c r="D51" i="15"/>
  <c r="E72" i="15"/>
  <c r="E182" i="14"/>
  <c r="E179" i="16"/>
  <c r="M143" i="16"/>
  <c r="D51" i="16"/>
  <c r="E157" i="6"/>
  <c r="E158" i="7"/>
  <c r="E157" i="10"/>
  <c r="E197" i="14"/>
  <c r="E208" i="14"/>
  <c r="E112" i="15"/>
  <c r="N149" i="15"/>
  <c r="E34" i="16"/>
  <c r="L135" i="16"/>
  <c r="L149" i="16"/>
  <c r="E221" i="16"/>
  <c r="E171" i="14"/>
  <c r="E71" i="14"/>
  <c r="K129" i="14"/>
  <c r="K133" i="14"/>
  <c r="K143" i="14"/>
  <c r="K145" i="14"/>
  <c r="K147" i="14"/>
  <c r="E212" i="15"/>
  <c r="D93" i="16"/>
  <c r="E112" i="16"/>
  <c r="F134" i="16"/>
  <c r="N133" i="16"/>
  <c r="N143" i="16"/>
  <c r="N144" i="16"/>
  <c r="F149" i="16"/>
  <c r="N149" i="16" s="1"/>
  <c r="N146" i="16"/>
  <c r="N147" i="16"/>
  <c r="N149" i="14"/>
  <c r="E167" i="15"/>
  <c r="E46" i="15"/>
  <c r="E198" i="15"/>
  <c r="D150" i="15"/>
  <c r="L150" i="15" s="1"/>
  <c r="C93" i="14"/>
  <c r="E158" i="13"/>
  <c r="C51" i="14"/>
  <c r="D134" i="14"/>
  <c r="E179" i="14"/>
  <c r="C149" i="15"/>
  <c r="K149" i="15" s="1"/>
  <c r="C50" i="15"/>
  <c r="E90" i="15"/>
  <c r="G149" i="16"/>
  <c r="G149" i="14"/>
  <c r="E158" i="9"/>
  <c r="E180" i="14"/>
  <c r="E199" i="14"/>
  <c r="E210" i="14"/>
  <c r="N143" i="15"/>
  <c r="D50" i="15"/>
  <c r="E91" i="15"/>
  <c r="E185" i="14"/>
  <c r="E71" i="16"/>
  <c r="E75" i="16"/>
  <c r="E157" i="16"/>
  <c r="L144" i="16"/>
  <c r="C150" i="16"/>
  <c r="K150" i="16" s="1"/>
  <c r="M149" i="16"/>
  <c r="N129" i="16"/>
  <c r="C50" i="16"/>
  <c r="M134" i="16"/>
  <c r="M135" i="16"/>
  <c r="L150" i="16"/>
  <c r="C134" i="16"/>
  <c r="K134" i="16" s="1"/>
  <c r="C93" i="16"/>
  <c r="M128" i="16"/>
  <c r="E150" i="16"/>
  <c r="M150" i="16" s="1"/>
  <c r="E166" i="16"/>
  <c r="M131" i="16"/>
  <c r="D134" i="16"/>
  <c r="L134" i="16" s="1"/>
  <c r="E158" i="16"/>
  <c r="N128" i="16"/>
  <c r="F150" i="16"/>
  <c r="N150" i="16" s="1"/>
  <c r="F135" i="16"/>
  <c r="N135" i="16" s="1"/>
  <c r="L143" i="16"/>
  <c r="K131" i="16"/>
  <c r="C149" i="16"/>
  <c r="E171" i="16"/>
  <c r="L131" i="16"/>
  <c r="E157" i="15"/>
  <c r="M135" i="15"/>
  <c r="L134" i="15"/>
  <c r="C93" i="15"/>
  <c r="N134" i="15"/>
  <c r="E44" i="15"/>
  <c r="C51" i="15"/>
  <c r="K131" i="15"/>
  <c r="K144" i="15"/>
  <c r="E170" i="15"/>
  <c r="L131" i="15"/>
  <c r="D149" i="15"/>
  <c r="L149" i="15" s="1"/>
  <c r="E134" i="15"/>
  <c r="M134" i="15" s="1"/>
  <c r="M144" i="15"/>
  <c r="N131" i="15"/>
  <c r="E171" i="15"/>
  <c r="M143" i="15"/>
  <c r="D93" i="15"/>
  <c r="M131" i="15"/>
  <c r="K128" i="15"/>
  <c r="N128" i="15"/>
  <c r="L128" i="15"/>
  <c r="M150" i="14"/>
  <c r="F150" i="14"/>
  <c r="N150" i="14" s="1"/>
  <c r="L150" i="14"/>
  <c r="L149" i="14"/>
  <c r="C135" i="14"/>
  <c r="F135" i="14"/>
  <c r="G135" i="14"/>
  <c r="G134" i="14"/>
  <c r="E46" i="14"/>
  <c r="M128" i="14"/>
  <c r="M143" i="14"/>
  <c r="E90" i="14"/>
  <c r="N128" i="14"/>
  <c r="N143" i="14"/>
  <c r="E44" i="14"/>
  <c r="K131" i="14"/>
  <c r="C149" i="14"/>
  <c r="E159" i="14"/>
  <c r="D135" i="14"/>
  <c r="L135" i="14" s="1"/>
  <c r="E135" i="14"/>
  <c r="N131" i="14"/>
  <c r="E157" i="14"/>
  <c r="K128" i="14"/>
  <c r="L144" i="14"/>
  <c r="L128" i="14"/>
  <c r="E157" i="13"/>
  <c r="E157" i="9"/>
  <c r="E157" i="7"/>
  <c r="E159" i="1"/>
  <c r="E214" i="13"/>
  <c r="E213" i="13"/>
  <c r="E212" i="13"/>
  <c r="E198" i="13"/>
  <c r="M147" i="13"/>
  <c r="L147" i="13"/>
  <c r="L146" i="13"/>
  <c r="L145" i="13"/>
  <c r="J150" i="13"/>
  <c r="I150" i="13"/>
  <c r="H150" i="13"/>
  <c r="G150" i="13"/>
  <c r="F150" i="13"/>
  <c r="L144" i="13"/>
  <c r="J149" i="13"/>
  <c r="I149" i="13"/>
  <c r="H149" i="13"/>
  <c r="F149" i="13"/>
  <c r="D149" i="13"/>
  <c r="C149" i="13"/>
  <c r="M132" i="13"/>
  <c r="L132" i="13"/>
  <c r="I135" i="13"/>
  <c r="H135" i="13"/>
  <c r="E135" i="13"/>
  <c r="D135" i="13"/>
  <c r="N130" i="13"/>
  <c r="M130" i="13"/>
  <c r="L130" i="13"/>
  <c r="K130" i="13"/>
  <c r="M129" i="13"/>
  <c r="J134" i="13"/>
  <c r="G134" i="13"/>
  <c r="E76" i="13"/>
  <c r="E207" i="13"/>
  <c r="E185" i="13"/>
  <c r="E184" i="13"/>
  <c r="E183" i="13"/>
  <c r="E182" i="13"/>
  <c r="N134" i="14" l="1"/>
  <c r="L134" i="14"/>
  <c r="E160" i="8"/>
  <c r="L128" i="13"/>
  <c r="E160" i="16"/>
  <c r="E160" i="7"/>
  <c r="E160" i="13"/>
  <c r="E160" i="14"/>
  <c r="E160" i="15"/>
  <c r="E160" i="9"/>
  <c r="E160" i="6"/>
  <c r="E160" i="12"/>
  <c r="E169" i="15"/>
  <c r="H134" i="13"/>
  <c r="I134" i="13"/>
  <c r="E134" i="13"/>
  <c r="N134" i="16"/>
  <c r="E51" i="14"/>
  <c r="E72" i="13"/>
  <c r="E199" i="13"/>
  <c r="E221" i="13"/>
  <c r="E210" i="13"/>
  <c r="E180" i="13"/>
  <c r="M133" i="13"/>
  <c r="E93" i="15"/>
  <c r="N135" i="15"/>
  <c r="K132" i="13"/>
  <c r="N132" i="13"/>
  <c r="L135" i="15"/>
  <c r="K135" i="15"/>
  <c r="M135" i="14"/>
  <c r="N135" i="14"/>
  <c r="E92" i="13"/>
  <c r="D160" i="1"/>
  <c r="C160" i="1"/>
  <c r="E50" i="16"/>
  <c r="J135" i="13"/>
  <c r="E74" i="13"/>
  <c r="E150" i="13"/>
  <c r="M150" i="13" s="1"/>
  <c r="L129" i="13"/>
  <c r="L133" i="13"/>
  <c r="D150" i="13"/>
  <c r="L150" i="13" s="1"/>
  <c r="E51" i="16"/>
  <c r="E93" i="14"/>
  <c r="E166" i="13"/>
  <c r="E157" i="1"/>
  <c r="E50" i="14"/>
  <c r="E181" i="13"/>
  <c r="E200" i="13"/>
  <c r="E222" i="13"/>
  <c r="E70" i="13"/>
  <c r="E114" i="13"/>
  <c r="E208" i="13"/>
  <c r="C51" i="13"/>
  <c r="K134" i="14"/>
  <c r="E51" i="15"/>
  <c r="E169" i="16"/>
  <c r="E50" i="15"/>
  <c r="E169" i="14"/>
  <c r="E223" i="13"/>
  <c r="E158" i="1"/>
  <c r="C135" i="13"/>
  <c r="K146" i="13"/>
  <c r="K145" i="13"/>
  <c r="L135" i="13"/>
  <c r="N133" i="13"/>
  <c r="E48" i="13"/>
  <c r="E77" i="13"/>
  <c r="E113" i="13"/>
  <c r="K133" i="13"/>
  <c r="K147" i="13"/>
  <c r="D134" i="13"/>
  <c r="E178" i="13"/>
  <c r="E197" i="13"/>
  <c r="D50" i="13"/>
  <c r="K149" i="16"/>
  <c r="E170" i="13"/>
  <c r="E71" i="13"/>
  <c r="E36" i="13"/>
  <c r="K129" i="13"/>
  <c r="K144" i="13"/>
  <c r="E75" i="13"/>
  <c r="E46" i="13"/>
  <c r="E37" i="13"/>
  <c r="E47" i="13"/>
  <c r="K149" i="14"/>
  <c r="E93" i="16"/>
  <c r="E167" i="13"/>
  <c r="E179" i="13"/>
  <c r="E209" i="13"/>
  <c r="E170" i="16"/>
  <c r="K135" i="14"/>
  <c r="E34" i="13"/>
  <c r="C50" i="13"/>
  <c r="E73" i="13"/>
  <c r="M143" i="13"/>
  <c r="E149" i="13"/>
  <c r="M149" i="13" s="1"/>
  <c r="E112" i="13"/>
  <c r="F134" i="13"/>
  <c r="N134" i="13" s="1"/>
  <c r="F135" i="13"/>
  <c r="N150" i="13"/>
  <c r="N146" i="13"/>
  <c r="E44" i="13"/>
  <c r="E90" i="13"/>
  <c r="G135" i="13"/>
  <c r="G149" i="13"/>
  <c r="K149" i="13" s="1"/>
  <c r="M146" i="13"/>
  <c r="N143" i="13"/>
  <c r="N149" i="13"/>
  <c r="N145" i="13"/>
  <c r="N147" i="13"/>
  <c r="E35" i="13"/>
  <c r="E91" i="13"/>
  <c r="E168" i="13"/>
  <c r="E171" i="13"/>
  <c r="L149" i="13"/>
  <c r="M145" i="13"/>
  <c r="K143" i="13"/>
  <c r="M135" i="13"/>
  <c r="C134" i="13"/>
  <c r="K134" i="13" s="1"/>
  <c r="N129" i="13"/>
  <c r="D93" i="13"/>
  <c r="D51" i="13"/>
  <c r="M131" i="13"/>
  <c r="M144" i="13"/>
  <c r="E45" i="13"/>
  <c r="N131" i="13"/>
  <c r="N144" i="13"/>
  <c r="K128" i="13"/>
  <c r="C150" i="13"/>
  <c r="K150" i="13" s="1"/>
  <c r="C93" i="13"/>
  <c r="M128" i="13"/>
  <c r="N128" i="13"/>
  <c r="K131" i="13"/>
  <c r="L143" i="13"/>
  <c r="L131" i="13"/>
  <c r="E160" i="1" l="1"/>
  <c r="M134" i="13"/>
  <c r="L134" i="13"/>
  <c r="N135" i="13"/>
  <c r="K135" i="13"/>
  <c r="E51" i="13"/>
  <c r="E50" i="13"/>
  <c r="E169" i="13"/>
  <c r="E93" i="13"/>
  <c r="E223" i="12" l="1"/>
  <c r="E222" i="12"/>
  <c r="E221" i="12"/>
  <c r="E214" i="12"/>
  <c r="E213" i="12"/>
  <c r="E212" i="12"/>
  <c r="E210" i="12"/>
  <c r="E209" i="12"/>
  <c r="E208" i="12"/>
  <c r="E207" i="12"/>
  <c r="E200" i="12"/>
  <c r="E199" i="12"/>
  <c r="E198" i="12"/>
  <c r="E197" i="12"/>
  <c r="E185" i="12"/>
  <c r="E184" i="12"/>
  <c r="E182" i="12"/>
  <c r="E181" i="12"/>
  <c r="E180" i="12"/>
  <c r="E179" i="12"/>
  <c r="E178" i="12"/>
  <c r="E168" i="12"/>
  <c r="E167" i="12"/>
  <c r="E166" i="12"/>
  <c r="J150" i="12"/>
  <c r="I150" i="12"/>
  <c r="H150" i="12"/>
  <c r="C150" i="12"/>
  <c r="G149" i="12"/>
  <c r="F149" i="12"/>
  <c r="E149" i="12"/>
  <c r="D149" i="12"/>
  <c r="N147" i="12"/>
  <c r="M147" i="12"/>
  <c r="L147" i="12"/>
  <c r="K147" i="12"/>
  <c r="N146" i="12"/>
  <c r="M146" i="12"/>
  <c r="L146" i="12"/>
  <c r="K146" i="12"/>
  <c r="N145" i="12"/>
  <c r="M145" i="12"/>
  <c r="L145" i="12"/>
  <c r="K145" i="12"/>
  <c r="M144" i="12"/>
  <c r="G150" i="12"/>
  <c r="F150" i="12"/>
  <c r="E150" i="12"/>
  <c r="L144" i="12"/>
  <c r="K144" i="12"/>
  <c r="J149" i="12"/>
  <c r="I149" i="12"/>
  <c r="H149" i="12"/>
  <c r="N143" i="12"/>
  <c r="M143" i="12"/>
  <c r="L143" i="12"/>
  <c r="C149" i="12"/>
  <c r="N133" i="12"/>
  <c r="M133" i="12"/>
  <c r="L133" i="12"/>
  <c r="K133" i="12"/>
  <c r="N132" i="12"/>
  <c r="M132" i="12"/>
  <c r="L132" i="12"/>
  <c r="K132" i="12"/>
  <c r="J135" i="12"/>
  <c r="I135" i="12"/>
  <c r="H135" i="12"/>
  <c r="G135" i="12"/>
  <c r="F135" i="12"/>
  <c r="M131" i="12"/>
  <c r="D135" i="12"/>
  <c r="C135" i="12"/>
  <c r="N130" i="12"/>
  <c r="M130" i="12"/>
  <c r="L130" i="12"/>
  <c r="K130" i="12"/>
  <c r="N129" i="12"/>
  <c r="M129" i="12"/>
  <c r="L129" i="12"/>
  <c r="K129" i="12"/>
  <c r="J134" i="12"/>
  <c r="I134" i="12"/>
  <c r="H134" i="12"/>
  <c r="G134" i="12"/>
  <c r="F134" i="12"/>
  <c r="E134" i="12"/>
  <c r="D134" i="12"/>
  <c r="C134" i="12"/>
  <c r="E114" i="12"/>
  <c r="E113" i="12"/>
  <c r="E112" i="12"/>
  <c r="C93" i="12"/>
  <c r="E91" i="12"/>
  <c r="D93" i="12"/>
  <c r="E77" i="12"/>
  <c r="E76" i="12"/>
  <c r="E75" i="12"/>
  <c r="E74" i="12"/>
  <c r="E73" i="12"/>
  <c r="E72" i="12"/>
  <c r="E71" i="12"/>
  <c r="E70" i="12"/>
  <c r="E48" i="12"/>
  <c r="D51" i="12"/>
  <c r="E47" i="12"/>
  <c r="E46" i="12"/>
  <c r="D50" i="12"/>
  <c r="E44" i="12"/>
  <c r="E37" i="12"/>
  <c r="E36" i="12"/>
  <c r="E35" i="12"/>
  <c r="E34" i="12"/>
  <c r="M134" i="12" l="1"/>
  <c r="L134" i="12"/>
  <c r="M150" i="12"/>
  <c r="L149" i="12"/>
  <c r="M149" i="12"/>
  <c r="E93" i="12"/>
  <c r="E183" i="12"/>
  <c r="K134" i="12"/>
  <c r="K149" i="12"/>
  <c r="E169" i="12"/>
  <c r="N150" i="12"/>
  <c r="K135" i="12"/>
  <c r="L135" i="12"/>
  <c r="N134" i="12"/>
  <c r="N135" i="12"/>
  <c r="N149" i="12"/>
  <c r="K150" i="12"/>
  <c r="E135" i="12"/>
  <c r="M135" i="12" s="1"/>
  <c r="N131" i="12"/>
  <c r="N144" i="12"/>
  <c r="K128" i="12"/>
  <c r="K143" i="12"/>
  <c r="E170" i="12"/>
  <c r="C50" i="12"/>
  <c r="E50" i="12" s="1"/>
  <c r="E92" i="12"/>
  <c r="L128" i="12"/>
  <c r="D150" i="12"/>
  <c r="L150" i="12" s="1"/>
  <c r="E45" i="12"/>
  <c r="E90" i="12"/>
  <c r="N128" i="12"/>
  <c r="E171" i="12"/>
  <c r="C51" i="12"/>
  <c r="E51" i="12" s="1"/>
  <c r="K131" i="12"/>
  <c r="M128" i="12"/>
  <c r="L131" i="12"/>
  <c r="E214" i="10" l="1"/>
  <c r="E213" i="10"/>
  <c r="E212" i="10"/>
  <c r="E210" i="10"/>
  <c r="E198" i="10"/>
  <c r="E184" i="10"/>
  <c r="E181" i="10"/>
  <c r="E180" i="10"/>
  <c r="N147" i="10"/>
  <c r="M147" i="10"/>
  <c r="L147" i="10"/>
  <c r="K147" i="10"/>
  <c r="L146" i="10"/>
  <c r="M145" i="10"/>
  <c r="L145" i="10"/>
  <c r="J150" i="10"/>
  <c r="I150" i="10"/>
  <c r="H150" i="10"/>
  <c r="F150" i="10"/>
  <c r="E150" i="10"/>
  <c r="L144" i="10"/>
  <c r="J149" i="10"/>
  <c r="I149" i="10"/>
  <c r="H149" i="10"/>
  <c r="E149" i="10"/>
  <c r="D149" i="10"/>
  <c r="M133" i="10"/>
  <c r="L133" i="10"/>
  <c r="M132" i="10"/>
  <c r="L132" i="10"/>
  <c r="K132" i="10"/>
  <c r="J135" i="10"/>
  <c r="I135" i="10"/>
  <c r="H135" i="10"/>
  <c r="G135" i="10"/>
  <c r="F135" i="10"/>
  <c r="E135" i="10"/>
  <c r="D135" i="10"/>
  <c r="C135" i="10"/>
  <c r="M130" i="10"/>
  <c r="L130" i="10"/>
  <c r="K130" i="10"/>
  <c r="M129" i="10"/>
  <c r="L129" i="10"/>
  <c r="K129" i="10"/>
  <c r="I134" i="10"/>
  <c r="H134" i="10"/>
  <c r="G134" i="10"/>
  <c r="F134" i="10"/>
  <c r="M128" i="10"/>
  <c r="D134" i="10"/>
  <c r="E77" i="10"/>
  <c r="E76" i="10"/>
  <c r="E35" i="10"/>
  <c r="E208" i="10"/>
  <c r="E207" i="10"/>
  <c r="E214" i="9"/>
  <c r="E184" i="8"/>
  <c r="E184" i="9"/>
  <c r="L147" i="9"/>
  <c r="N146" i="9"/>
  <c r="M146" i="9"/>
  <c r="L146" i="9"/>
  <c r="K146" i="9"/>
  <c r="L145" i="9"/>
  <c r="J150" i="9"/>
  <c r="I150" i="9"/>
  <c r="H150" i="9"/>
  <c r="G150" i="9"/>
  <c r="F150" i="9"/>
  <c r="M144" i="9"/>
  <c r="L144" i="9"/>
  <c r="K144" i="9"/>
  <c r="I149" i="9"/>
  <c r="H149" i="9"/>
  <c r="D149" i="9"/>
  <c r="C149" i="9"/>
  <c r="N132" i="9"/>
  <c r="M132" i="9"/>
  <c r="L132" i="9"/>
  <c r="K132" i="9"/>
  <c r="J135" i="9"/>
  <c r="I135" i="9"/>
  <c r="H135" i="9"/>
  <c r="G135" i="9"/>
  <c r="F135" i="9"/>
  <c r="E135" i="9"/>
  <c r="D135" i="9"/>
  <c r="C135" i="9"/>
  <c r="M130" i="9"/>
  <c r="L130" i="9"/>
  <c r="N129" i="9"/>
  <c r="L129" i="9"/>
  <c r="K129" i="9"/>
  <c r="D134" i="9"/>
  <c r="C134" i="9"/>
  <c r="E76" i="9"/>
  <c r="E207" i="9"/>
  <c r="E214" i="8"/>
  <c r="E213" i="8"/>
  <c r="E212" i="8"/>
  <c r="E181" i="8"/>
  <c r="L147" i="8"/>
  <c r="K147" i="8"/>
  <c r="M146" i="8"/>
  <c r="L146" i="8"/>
  <c r="L145" i="8"/>
  <c r="J150" i="8"/>
  <c r="I150" i="8"/>
  <c r="H150" i="8"/>
  <c r="G150" i="8"/>
  <c r="F150" i="8"/>
  <c r="E150" i="8"/>
  <c r="D150" i="8"/>
  <c r="C150" i="8"/>
  <c r="J149" i="8"/>
  <c r="I149" i="8"/>
  <c r="H149" i="8"/>
  <c r="G149" i="8"/>
  <c r="N143" i="8"/>
  <c r="M143" i="8"/>
  <c r="D149" i="8"/>
  <c r="C149" i="8"/>
  <c r="N132" i="8"/>
  <c r="M132" i="8"/>
  <c r="L132" i="8"/>
  <c r="K132" i="8"/>
  <c r="H135" i="8"/>
  <c r="N130" i="8"/>
  <c r="M130" i="8"/>
  <c r="L130" i="8"/>
  <c r="K130" i="8"/>
  <c r="N129" i="8"/>
  <c r="M129" i="8"/>
  <c r="L129" i="8"/>
  <c r="K129" i="8"/>
  <c r="H134" i="8"/>
  <c r="G134" i="8"/>
  <c r="C134" i="8"/>
  <c r="E77" i="8"/>
  <c r="E76" i="8"/>
  <c r="E35" i="8"/>
  <c r="E207" i="8"/>
  <c r="F134" i="9" l="1"/>
  <c r="E200" i="10"/>
  <c r="E222" i="10"/>
  <c r="E178" i="10"/>
  <c r="E198" i="8"/>
  <c r="E77" i="9"/>
  <c r="E197" i="10"/>
  <c r="H134" i="9"/>
  <c r="L134" i="9" s="1"/>
  <c r="I134" i="8"/>
  <c r="E179" i="10"/>
  <c r="E183" i="10"/>
  <c r="E209" i="10"/>
  <c r="E199" i="10"/>
  <c r="E210" i="8"/>
  <c r="E179" i="8"/>
  <c r="J134" i="8"/>
  <c r="E210" i="9"/>
  <c r="K133" i="8"/>
  <c r="E185" i="10"/>
  <c r="K133" i="10"/>
  <c r="E223" i="10"/>
  <c r="I134" i="9"/>
  <c r="J134" i="10"/>
  <c r="N134" i="10" s="1"/>
  <c r="E181" i="9"/>
  <c r="F134" i="8"/>
  <c r="E213" i="9"/>
  <c r="E167" i="8"/>
  <c r="E170" i="8"/>
  <c r="E180" i="8"/>
  <c r="E167" i="10"/>
  <c r="E170" i="10"/>
  <c r="E198" i="9"/>
  <c r="E212" i="9"/>
  <c r="E180" i="9"/>
  <c r="E178" i="8"/>
  <c r="E166" i="10"/>
  <c r="E72" i="8"/>
  <c r="M147" i="9"/>
  <c r="N147" i="8"/>
  <c r="G149" i="9"/>
  <c r="K149" i="9" s="1"/>
  <c r="M146" i="10"/>
  <c r="M147" i="8"/>
  <c r="K147" i="9"/>
  <c r="N147" i="9"/>
  <c r="C134" i="10"/>
  <c r="K134" i="10" s="1"/>
  <c r="L133" i="8"/>
  <c r="L133" i="9"/>
  <c r="L128" i="8"/>
  <c r="K133" i="9"/>
  <c r="N130" i="9"/>
  <c r="J135" i="8"/>
  <c r="C135" i="8"/>
  <c r="N129" i="10"/>
  <c r="N130" i="10"/>
  <c r="N132" i="10"/>
  <c r="N133" i="10"/>
  <c r="I135" i="8"/>
  <c r="K130" i="9"/>
  <c r="E135" i="8"/>
  <c r="D135" i="8"/>
  <c r="L135" i="8" s="1"/>
  <c r="F135" i="8"/>
  <c r="G135" i="8"/>
  <c r="E72" i="10"/>
  <c r="J134" i="9"/>
  <c r="J149" i="9"/>
  <c r="K144" i="10"/>
  <c r="K145" i="10"/>
  <c r="K146" i="10"/>
  <c r="E91" i="10"/>
  <c r="E92" i="10"/>
  <c r="G134" i="9"/>
  <c r="K134" i="9" s="1"/>
  <c r="E71" i="9"/>
  <c r="E75" i="9"/>
  <c r="E91" i="9"/>
  <c r="G150" i="10"/>
  <c r="C149" i="10"/>
  <c r="D50" i="8"/>
  <c r="E34" i="10"/>
  <c r="C50" i="10"/>
  <c r="E48" i="10"/>
  <c r="E114" i="10"/>
  <c r="E113" i="8"/>
  <c r="K145" i="8"/>
  <c r="E171" i="8"/>
  <c r="E182" i="10"/>
  <c r="D51" i="8"/>
  <c r="E200" i="8"/>
  <c r="E44" i="9"/>
  <c r="E48" i="9"/>
  <c r="E73" i="9"/>
  <c r="E185" i="9"/>
  <c r="E185" i="8"/>
  <c r="E200" i="9"/>
  <c r="E222" i="9"/>
  <c r="E73" i="10"/>
  <c r="N143" i="10"/>
  <c r="N145" i="10"/>
  <c r="N146" i="10"/>
  <c r="E45" i="8"/>
  <c r="E71" i="8"/>
  <c r="E75" i="8"/>
  <c r="E91" i="8"/>
  <c r="N144" i="9"/>
  <c r="E166" i="9"/>
  <c r="E36" i="8"/>
  <c r="E46" i="8"/>
  <c r="E199" i="8"/>
  <c r="E36" i="9"/>
  <c r="E46" i="9"/>
  <c r="E209" i="9"/>
  <c r="E34" i="8"/>
  <c r="E44" i="8"/>
  <c r="E48" i="8"/>
  <c r="E70" i="8"/>
  <c r="E74" i="8"/>
  <c r="C50" i="8"/>
  <c r="D150" i="9"/>
  <c r="L150" i="9" s="1"/>
  <c r="M145" i="9"/>
  <c r="D150" i="10"/>
  <c r="L150" i="10" s="1"/>
  <c r="D50" i="10"/>
  <c r="E112" i="8"/>
  <c r="D51" i="10"/>
  <c r="N145" i="9"/>
  <c r="E178" i="9"/>
  <c r="E182" i="8"/>
  <c r="E197" i="9"/>
  <c r="E208" i="9"/>
  <c r="E223" i="9"/>
  <c r="C150" i="10"/>
  <c r="E37" i="10"/>
  <c r="E47" i="10"/>
  <c r="E72" i="9"/>
  <c r="E92" i="9"/>
  <c r="C93" i="10"/>
  <c r="K146" i="8"/>
  <c r="E197" i="8"/>
  <c r="E208" i="8"/>
  <c r="E223" i="8"/>
  <c r="E199" i="9"/>
  <c r="C50" i="9"/>
  <c r="D50" i="9"/>
  <c r="E113" i="9"/>
  <c r="K144" i="8"/>
  <c r="E114" i="8"/>
  <c r="E70" i="9"/>
  <c r="E74" i="9"/>
  <c r="D93" i="9"/>
  <c r="E114" i="9"/>
  <c r="E112" i="10"/>
  <c r="M150" i="10"/>
  <c r="K145" i="9"/>
  <c r="E166" i="8"/>
  <c r="E113" i="10"/>
  <c r="E209" i="8"/>
  <c r="E37" i="9"/>
  <c r="E47" i="9"/>
  <c r="D93" i="10"/>
  <c r="E73" i="8"/>
  <c r="D51" i="9"/>
  <c r="N133" i="9"/>
  <c r="N143" i="9"/>
  <c r="E36" i="10"/>
  <c r="E46" i="10"/>
  <c r="E71" i="10"/>
  <c r="E75" i="10"/>
  <c r="L144" i="8"/>
  <c r="E170" i="9"/>
  <c r="E44" i="10"/>
  <c r="N150" i="10"/>
  <c r="E37" i="8"/>
  <c r="E47" i="8"/>
  <c r="E92" i="8"/>
  <c r="E70" i="10"/>
  <c r="E74" i="10"/>
  <c r="E221" i="10"/>
  <c r="M133" i="8"/>
  <c r="N133" i="8"/>
  <c r="N145" i="8"/>
  <c r="N146" i="8"/>
  <c r="E221" i="8"/>
  <c r="E34" i="9"/>
  <c r="E112" i="9"/>
  <c r="E134" i="9"/>
  <c r="M133" i="9"/>
  <c r="M143" i="9"/>
  <c r="E179" i="9"/>
  <c r="E183" i="9"/>
  <c r="E183" i="8"/>
  <c r="E168" i="9"/>
  <c r="M145" i="8"/>
  <c r="C93" i="8"/>
  <c r="E168" i="8"/>
  <c r="N150" i="9"/>
  <c r="E182" i="9"/>
  <c r="D93" i="8"/>
  <c r="E222" i="8"/>
  <c r="E35" i="9"/>
  <c r="C93" i="9"/>
  <c r="E221" i="9"/>
  <c r="E168" i="10"/>
  <c r="L149" i="10"/>
  <c r="G149" i="10"/>
  <c r="N144" i="10"/>
  <c r="M143" i="10"/>
  <c r="K135" i="10"/>
  <c r="L135" i="10"/>
  <c r="L134" i="10"/>
  <c r="N135" i="10"/>
  <c r="M149" i="10"/>
  <c r="M135" i="10"/>
  <c r="M131" i="10"/>
  <c r="M144" i="10"/>
  <c r="E45" i="10"/>
  <c r="N131" i="10"/>
  <c r="F149" i="10"/>
  <c r="N149" i="10" s="1"/>
  <c r="K128" i="10"/>
  <c r="L143" i="10"/>
  <c r="E134" i="10"/>
  <c r="M134" i="10" s="1"/>
  <c r="E90" i="10"/>
  <c r="N128" i="10"/>
  <c r="E171" i="10"/>
  <c r="K143" i="10"/>
  <c r="L128" i="10"/>
  <c r="C51" i="10"/>
  <c r="K131" i="10"/>
  <c r="L131" i="10"/>
  <c r="E167" i="9"/>
  <c r="L149" i="9"/>
  <c r="E150" i="9"/>
  <c r="M150" i="9" s="1"/>
  <c r="C150" i="9"/>
  <c r="K150" i="9" s="1"/>
  <c r="K135" i="9"/>
  <c r="M129" i="9"/>
  <c r="L135" i="9"/>
  <c r="M135" i="9"/>
  <c r="N135" i="9"/>
  <c r="L128" i="9"/>
  <c r="M131" i="9"/>
  <c r="E149" i="9"/>
  <c r="M149" i="9" s="1"/>
  <c r="E45" i="9"/>
  <c r="N131" i="9"/>
  <c r="F149" i="9"/>
  <c r="K128" i="9"/>
  <c r="K143" i="9"/>
  <c r="E90" i="9"/>
  <c r="N128" i="9"/>
  <c r="E171" i="9"/>
  <c r="L143" i="9"/>
  <c r="C51" i="9"/>
  <c r="K131" i="9"/>
  <c r="M128" i="9"/>
  <c r="L131" i="9"/>
  <c r="K149" i="8"/>
  <c r="L149" i="8"/>
  <c r="M144" i="8"/>
  <c r="N144" i="8"/>
  <c r="E134" i="8"/>
  <c r="K134" i="8"/>
  <c r="N150" i="8"/>
  <c r="K150" i="8"/>
  <c r="L150" i="8"/>
  <c r="M150" i="8"/>
  <c r="K143" i="8"/>
  <c r="M131" i="8"/>
  <c r="E149" i="8"/>
  <c r="M149" i="8" s="1"/>
  <c r="N131" i="8"/>
  <c r="F149" i="8"/>
  <c r="N149" i="8" s="1"/>
  <c r="K128" i="8"/>
  <c r="D134" i="8"/>
  <c r="L134" i="8" s="1"/>
  <c r="M128" i="8"/>
  <c r="E90" i="8"/>
  <c r="N128" i="8"/>
  <c r="K131" i="8"/>
  <c r="L143" i="8"/>
  <c r="C51" i="8"/>
  <c r="L131" i="8"/>
  <c r="N134" i="9" l="1"/>
  <c r="M134" i="8"/>
  <c r="N134" i="8"/>
  <c r="M134" i="9"/>
  <c r="M135" i="8"/>
  <c r="N149" i="9"/>
  <c r="K135" i="8"/>
  <c r="N135" i="8"/>
  <c r="E51" i="8"/>
  <c r="K150" i="10"/>
  <c r="K149" i="10"/>
  <c r="E50" i="10"/>
  <c r="E50" i="8"/>
  <c r="E93" i="10"/>
  <c r="E93" i="8"/>
  <c r="E50" i="9"/>
  <c r="E169" i="9"/>
  <c r="E51" i="10"/>
  <c r="E169" i="10"/>
  <c r="E93" i="9"/>
  <c r="E51" i="9"/>
  <c r="E169" i="8"/>
  <c r="E223" i="7" l="1"/>
  <c r="E214" i="7"/>
  <c r="E213" i="7"/>
  <c r="E212" i="7"/>
  <c r="E198" i="7"/>
  <c r="E184" i="7"/>
  <c r="N147" i="7"/>
  <c r="L147" i="7"/>
  <c r="K147" i="7"/>
  <c r="L146" i="7"/>
  <c r="L145" i="7"/>
  <c r="J150" i="7"/>
  <c r="I150" i="7"/>
  <c r="F150" i="7"/>
  <c r="E150" i="7"/>
  <c r="D150" i="7"/>
  <c r="C150" i="7"/>
  <c r="J149" i="7"/>
  <c r="I149" i="7"/>
  <c r="H149" i="7"/>
  <c r="G149" i="7"/>
  <c r="L143" i="7"/>
  <c r="L129" i="7"/>
  <c r="M129" i="7"/>
  <c r="N129" i="7"/>
  <c r="K130" i="7"/>
  <c r="L130" i="7"/>
  <c r="M130" i="7"/>
  <c r="N130" i="7"/>
  <c r="C135" i="7"/>
  <c r="D135" i="7"/>
  <c r="E135" i="7"/>
  <c r="F135" i="7"/>
  <c r="G135" i="7"/>
  <c r="H135" i="7"/>
  <c r="I135" i="7"/>
  <c r="J135" i="7"/>
  <c r="M132" i="7"/>
  <c r="K129" i="7"/>
  <c r="E76" i="7"/>
  <c r="E207" i="7"/>
  <c r="H150" i="7"/>
  <c r="E200" i="7" l="1"/>
  <c r="E179" i="7"/>
  <c r="E183" i="7"/>
  <c r="E209" i="7"/>
  <c r="E180" i="7"/>
  <c r="E210" i="7"/>
  <c r="K132" i="7"/>
  <c r="E134" i="7"/>
  <c r="H134" i="7"/>
  <c r="M133" i="7"/>
  <c r="E208" i="7"/>
  <c r="L133" i="7"/>
  <c r="E182" i="7"/>
  <c r="D134" i="7"/>
  <c r="E77" i="7"/>
  <c r="K133" i="7"/>
  <c r="E166" i="7"/>
  <c r="M143" i="7"/>
  <c r="M147" i="7"/>
  <c r="F134" i="7"/>
  <c r="I134" i="7"/>
  <c r="N133" i="7"/>
  <c r="K128" i="7"/>
  <c r="J134" i="7"/>
  <c r="N132" i="7"/>
  <c r="L132" i="7"/>
  <c r="E35" i="7"/>
  <c r="E92" i="7"/>
  <c r="E72" i="7"/>
  <c r="E44" i="7"/>
  <c r="E34" i="7"/>
  <c r="E171" i="7"/>
  <c r="E181" i="7"/>
  <c r="E222" i="7"/>
  <c r="C149" i="7"/>
  <c r="K149" i="7" s="1"/>
  <c r="E114" i="7"/>
  <c r="E37" i="7"/>
  <c r="E113" i="7"/>
  <c r="N150" i="7"/>
  <c r="N146" i="7"/>
  <c r="M145" i="7"/>
  <c r="M146" i="7"/>
  <c r="L144" i="7"/>
  <c r="E170" i="7"/>
  <c r="E199" i="7"/>
  <c r="E221" i="7"/>
  <c r="D93" i="7"/>
  <c r="E73" i="7"/>
  <c r="E36" i="7"/>
  <c r="E48" i="7"/>
  <c r="E45" i="7"/>
  <c r="E71" i="7"/>
  <c r="E75" i="7"/>
  <c r="E91" i="7"/>
  <c r="E178" i="7"/>
  <c r="E197" i="7"/>
  <c r="G150" i="7"/>
  <c r="K150" i="7" s="1"/>
  <c r="E70" i="7"/>
  <c r="K145" i="7"/>
  <c r="K146" i="7"/>
  <c r="E168" i="7"/>
  <c r="E74" i="7"/>
  <c r="E112" i="7"/>
  <c r="E149" i="7"/>
  <c r="M149" i="7" s="1"/>
  <c r="E90" i="7"/>
  <c r="K144" i="7"/>
  <c r="E185" i="7"/>
  <c r="D50" i="7"/>
  <c r="E46" i="7"/>
  <c r="G134" i="7"/>
  <c r="F149" i="7"/>
  <c r="N149" i="7" s="1"/>
  <c r="M144" i="7"/>
  <c r="E47" i="7"/>
  <c r="E167" i="7"/>
  <c r="N145" i="7"/>
  <c r="N143" i="7"/>
  <c r="N135" i="7"/>
  <c r="K135" i="7"/>
  <c r="L135" i="7"/>
  <c r="M135" i="7"/>
  <c r="D51" i="7"/>
  <c r="C51" i="7"/>
  <c r="C50" i="7"/>
  <c r="L150" i="7"/>
  <c r="M150" i="7"/>
  <c r="K143" i="7"/>
  <c r="L128" i="7"/>
  <c r="L131" i="7"/>
  <c r="D149" i="7"/>
  <c r="L149" i="7" s="1"/>
  <c r="M131" i="7"/>
  <c r="N131" i="7"/>
  <c r="N144" i="7"/>
  <c r="C134" i="7"/>
  <c r="C93" i="7"/>
  <c r="M128" i="7"/>
  <c r="N128" i="7"/>
  <c r="K131" i="7"/>
  <c r="M134" i="7" l="1"/>
  <c r="L134" i="7"/>
  <c r="N134" i="7"/>
  <c r="E169" i="7"/>
  <c r="E51" i="7"/>
  <c r="E93" i="7"/>
  <c r="E50" i="7"/>
  <c r="K134" i="7"/>
  <c r="E214" i="6" l="1"/>
  <c r="E210" i="6"/>
  <c r="E198" i="6"/>
  <c r="E184" i="6"/>
  <c r="L147" i="6"/>
  <c r="L146" i="6"/>
  <c r="L145" i="6"/>
  <c r="I150" i="6"/>
  <c r="H150" i="6"/>
  <c r="G150" i="6"/>
  <c r="F150" i="6"/>
  <c r="E150" i="6"/>
  <c r="D150" i="6"/>
  <c r="C150" i="6"/>
  <c r="I149" i="6"/>
  <c r="H149" i="6"/>
  <c r="M143" i="6"/>
  <c r="D149" i="6"/>
  <c r="N132" i="6"/>
  <c r="M132" i="6"/>
  <c r="L132" i="6"/>
  <c r="K132" i="6"/>
  <c r="J135" i="6"/>
  <c r="I135" i="6"/>
  <c r="H135" i="6"/>
  <c r="G135" i="6"/>
  <c r="F135" i="6"/>
  <c r="E135" i="6"/>
  <c r="D135" i="6"/>
  <c r="C135" i="6"/>
  <c r="N130" i="6"/>
  <c r="M130" i="6"/>
  <c r="L130" i="6"/>
  <c r="K130" i="6"/>
  <c r="N129" i="6"/>
  <c r="M129" i="6"/>
  <c r="L129" i="6"/>
  <c r="K129" i="6"/>
  <c r="H134" i="6"/>
  <c r="F134" i="6"/>
  <c r="E134" i="6"/>
  <c r="D134" i="6"/>
  <c r="C134" i="6"/>
  <c r="E76" i="6"/>
  <c r="E207" i="6"/>
  <c r="J150" i="6"/>
  <c r="J149" i="6"/>
  <c r="E214" i="1"/>
  <c r="I134" i="6" l="1"/>
  <c r="M134" i="6" s="1"/>
  <c r="J134" i="6"/>
  <c r="N134" i="6" s="1"/>
  <c r="M133" i="6"/>
  <c r="E179" i="6"/>
  <c r="E77" i="6"/>
  <c r="E212" i="6"/>
  <c r="E213" i="1"/>
  <c r="L133" i="6"/>
  <c r="E213" i="6"/>
  <c r="E167" i="6"/>
  <c r="E170" i="6"/>
  <c r="E180" i="6"/>
  <c r="E181" i="6"/>
  <c r="E178" i="6"/>
  <c r="E166" i="6"/>
  <c r="K133" i="6"/>
  <c r="N133" i="6"/>
  <c r="M146" i="6"/>
  <c r="M147" i="6"/>
  <c r="G134" i="6"/>
  <c r="K134" i="6" s="1"/>
  <c r="E35" i="6"/>
  <c r="E71" i="6"/>
  <c r="E75" i="6"/>
  <c r="E91" i="6"/>
  <c r="E183" i="6"/>
  <c r="E209" i="6"/>
  <c r="G149" i="6"/>
  <c r="E34" i="6"/>
  <c r="E44" i="6"/>
  <c r="E48" i="6"/>
  <c r="E70" i="6"/>
  <c r="E74" i="6"/>
  <c r="E114" i="6"/>
  <c r="E182" i="6"/>
  <c r="E197" i="6"/>
  <c r="E208" i="6"/>
  <c r="E37" i="6"/>
  <c r="E47" i="6"/>
  <c r="E73" i="6"/>
  <c r="E113" i="6"/>
  <c r="E171" i="6"/>
  <c r="E185" i="6"/>
  <c r="E200" i="6"/>
  <c r="E222" i="6"/>
  <c r="N143" i="6"/>
  <c r="N145" i="6"/>
  <c r="N146" i="6"/>
  <c r="N147" i="6"/>
  <c r="E168" i="6"/>
  <c r="E36" i="6"/>
  <c r="E46" i="6"/>
  <c r="E72" i="6"/>
  <c r="E112" i="6"/>
  <c r="M145" i="6"/>
  <c r="E199" i="6"/>
  <c r="E223" i="6"/>
  <c r="K146" i="6"/>
  <c r="L135" i="6"/>
  <c r="C50" i="6"/>
  <c r="E45" i="6"/>
  <c r="E221" i="1"/>
  <c r="D50" i="6"/>
  <c r="E92" i="6"/>
  <c r="D93" i="6"/>
  <c r="K143" i="6"/>
  <c r="K145" i="6"/>
  <c r="K147" i="6"/>
  <c r="E90" i="6"/>
  <c r="L134" i="6"/>
  <c r="L149" i="6"/>
  <c r="E221" i="6"/>
  <c r="C51" i="6"/>
  <c r="M144" i="6"/>
  <c r="E222" i="1"/>
  <c r="E223" i="1"/>
  <c r="K150" i="6"/>
  <c r="L144" i="6"/>
  <c r="L143" i="6"/>
  <c r="C149" i="6"/>
  <c r="K135" i="6"/>
  <c r="M135" i="6"/>
  <c r="N135" i="6"/>
  <c r="N150" i="6"/>
  <c r="L150" i="6"/>
  <c r="M150" i="6"/>
  <c r="L128" i="6"/>
  <c r="K131" i="6"/>
  <c r="D51" i="6"/>
  <c r="L131" i="6"/>
  <c r="M131" i="6"/>
  <c r="E149" i="6"/>
  <c r="M149" i="6" s="1"/>
  <c r="K144" i="6"/>
  <c r="N131" i="6"/>
  <c r="N144" i="6"/>
  <c r="F149" i="6"/>
  <c r="N149" i="6" s="1"/>
  <c r="K128" i="6"/>
  <c r="C93" i="6"/>
  <c r="M128" i="6"/>
  <c r="N128" i="6"/>
  <c r="E169" i="6" l="1"/>
  <c r="K149" i="6"/>
  <c r="E93" i="6"/>
  <c r="E51" i="6"/>
  <c r="E50" i="6"/>
  <c r="E212" i="1" l="1"/>
  <c r="E210" i="1"/>
  <c r="E209" i="1"/>
  <c r="E208" i="1"/>
  <c r="E207" i="1"/>
  <c r="E179" i="1" l="1"/>
  <c r="E180" i="1"/>
  <c r="E181" i="1"/>
  <c r="E182" i="1"/>
  <c r="E183" i="1"/>
  <c r="E184" i="1"/>
  <c r="E185" i="1"/>
  <c r="E178" i="1"/>
  <c r="D149" i="1" l="1"/>
  <c r="E149" i="1"/>
  <c r="F149" i="1"/>
  <c r="G149" i="1"/>
  <c r="H149" i="1"/>
  <c r="I149" i="1"/>
  <c r="J149" i="1"/>
  <c r="D150" i="1"/>
  <c r="E150" i="1"/>
  <c r="F150" i="1"/>
  <c r="G150" i="1"/>
  <c r="H150" i="1"/>
  <c r="I150" i="1"/>
  <c r="J150" i="1"/>
  <c r="C150" i="1"/>
  <c r="C149" i="1"/>
  <c r="L143" i="1"/>
  <c r="M143" i="1"/>
  <c r="N143" i="1"/>
  <c r="L144" i="1"/>
  <c r="M144" i="1"/>
  <c r="N144" i="1"/>
  <c r="L145" i="1"/>
  <c r="M145" i="1"/>
  <c r="N145" i="1"/>
  <c r="L146" i="1"/>
  <c r="M146" i="1"/>
  <c r="N146" i="1"/>
  <c r="L147" i="1"/>
  <c r="M147" i="1"/>
  <c r="N147" i="1"/>
  <c r="K144" i="1"/>
  <c r="K145" i="1"/>
  <c r="K146" i="1"/>
  <c r="K147" i="1"/>
  <c r="K143" i="1"/>
  <c r="K150" i="1" l="1"/>
  <c r="L149" i="1"/>
  <c r="K149" i="1"/>
  <c r="M150" i="1"/>
  <c r="L150" i="1"/>
  <c r="N150" i="1"/>
  <c r="M149" i="1"/>
  <c r="N149" i="1"/>
  <c r="D135" i="1"/>
  <c r="E135" i="1"/>
  <c r="F135" i="1"/>
  <c r="G135" i="1"/>
  <c r="H135" i="1"/>
  <c r="I135" i="1"/>
  <c r="J135" i="1"/>
  <c r="C135" i="1"/>
  <c r="G134" i="1"/>
  <c r="H134" i="1"/>
  <c r="I134" i="1"/>
  <c r="J134" i="1"/>
  <c r="E134" i="1"/>
  <c r="F134" i="1"/>
  <c r="D134" i="1"/>
  <c r="C134" i="1"/>
  <c r="M134" i="1" l="1"/>
  <c r="M135" i="1"/>
  <c r="N135" i="1"/>
  <c r="K134" i="1"/>
  <c r="L134" i="1"/>
  <c r="N134" i="1"/>
  <c r="L135" i="1"/>
  <c r="K135" i="1"/>
  <c r="K129" i="1"/>
  <c r="M129" i="1"/>
  <c r="K131" i="1"/>
  <c r="M131" i="1"/>
  <c r="N131" i="1"/>
  <c r="K133" i="1"/>
  <c r="L133" i="1"/>
  <c r="M133" i="1"/>
  <c r="N133" i="1"/>
  <c r="M128" i="1"/>
  <c r="K128" i="1"/>
  <c r="N129" i="1"/>
  <c r="L129" i="1"/>
  <c r="K130" i="1"/>
  <c r="L130" i="1"/>
  <c r="M130" i="1"/>
  <c r="N130" i="1"/>
  <c r="L131" i="1"/>
  <c r="K132" i="1"/>
  <c r="L132" i="1"/>
  <c r="M132" i="1"/>
  <c r="N132" i="1"/>
  <c r="L128" i="1"/>
  <c r="N128" i="1"/>
  <c r="E114" i="1" l="1"/>
  <c r="E113" i="1"/>
  <c r="E112" i="1"/>
  <c r="E76" i="1" l="1"/>
  <c r="E72" i="1"/>
  <c r="E73" i="1" l="1"/>
  <c r="E71" i="1"/>
  <c r="E70" i="1"/>
  <c r="E74" i="1"/>
  <c r="E75" i="1"/>
  <c r="D51" i="1" l="1"/>
  <c r="D50" i="1"/>
  <c r="E48" i="1" l="1"/>
  <c r="E45" i="1"/>
  <c r="E47" i="1" l="1"/>
  <c r="C51" i="1"/>
  <c r="E51" i="1" s="1"/>
  <c r="E37" i="1"/>
  <c r="E44" i="1"/>
  <c r="C50" i="1"/>
  <c r="E50" i="1" s="1"/>
  <c r="E34" i="1"/>
  <c r="E46" i="1"/>
  <c r="E36" i="1"/>
  <c r="E35" i="1"/>
  <c r="E25" i="1" l="1"/>
  <c r="E16" i="1" l="1"/>
  <c r="E17" i="1" l="1"/>
  <c r="D20" i="1" l="1"/>
  <c r="E14" i="1"/>
  <c r="E15" i="1" l="1"/>
  <c r="C20" i="1"/>
  <c r="E20" i="1" s="1"/>
  <c r="E198" i="1" l="1"/>
  <c r="E197" i="1"/>
  <c r="E200" i="1" l="1"/>
  <c r="E199" i="1"/>
  <c r="D169" i="1" l="1"/>
  <c r="C169" i="1"/>
  <c r="E166" i="1"/>
  <c r="E171" i="1"/>
  <c r="E168" i="1"/>
  <c r="E170" i="1"/>
  <c r="E167" i="1"/>
  <c r="E169" i="1" l="1"/>
  <c r="E100" i="6"/>
  <c r="E100" i="1"/>
  <c r="E58" i="22"/>
  <c r="E58" i="21"/>
  <c r="E58" i="20"/>
  <c r="E58" i="19"/>
  <c r="E58" i="18"/>
  <c r="E58" i="17"/>
  <c r="E58" i="14"/>
  <c r="E58" i="13"/>
  <c r="E58" i="12"/>
  <c r="E58" i="16"/>
  <c r="E58" i="10"/>
  <c r="E58" i="9"/>
  <c r="E58" i="8"/>
  <c r="E58" i="6"/>
  <c r="E100" i="9" l="1"/>
  <c r="E100" i="18"/>
  <c r="E100" i="12"/>
  <c r="E100" i="21"/>
  <c r="E100" i="7"/>
  <c r="E100" i="15"/>
  <c r="E100" i="10"/>
  <c r="E100" i="16"/>
  <c r="E100" i="22"/>
  <c r="D103" i="17"/>
  <c r="E100" i="20"/>
  <c r="E104" i="20"/>
  <c r="E101" i="20"/>
  <c r="C103" i="20"/>
  <c r="E101" i="15"/>
  <c r="C103" i="15"/>
  <c r="E104" i="16"/>
  <c r="C103" i="16"/>
  <c r="E101" i="16"/>
  <c r="E101" i="7"/>
  <c r="C103" i="7"/>
  <c r="E105" i="10"/>
  <c r="E102" i="10"/>
  <c r="E100" i="13"/>
  <c r="C103" i="19"/>
  <c r="E101" i="19"/>
  <c r="E104" i="14"/>
  <c r="C103" i="14"/>
  <c r="E101" i="14"/>
  <c r="E101" i="6"/>
  <c r="E104" i="6"/>
  <c r="C103" i="6"/>
  <c r="E105" i="6"/>
  <c r="E102" i="6"/>
  <c r="E101" i="10"/>
  <c r="C103" i="10"/>
  <c r="E100" i="14"/>
  <c r="E105" i="22"/>
  <c r="E102" i="22"/>
  <c r="E105" i="18"/>
  <c r="E102" i="18"/>
  <c r="E105" i="13"/>
  <c r="E102" i="13"/>
  <c r="E105" i="9"/>
  <c r="E102" i="9"/>
  <c r="D103" i="20"/>
  <c r="D103" i="15"/>
  <c r="D103" i="16"/>
  <c r="D103" i="7"/>
  <c r="D103" i="12"/>
  <c r="E101" i="18"/>
  <c r="C103" i="18"/>
  <c r="E101" i="13"/>
  <c r="C103" i="13"/>
  <c r="E101" i="9"/>
  <c r="C103" i="9"/>
  <c r="E105" i="14"/>
  <c r="E102" i="14"/>
  <c r="D103" i="8"/>
  <c r="E104" i="22"/>
  <c r="C103" i="22"/>
  <c r="E101" i="22"/>
  <c r="E100" i="8"/>
  <c r="E100" i="17"/>
  <c r="E105" i="21"/>
  <c r="E102" i="21"/>
  <c r="E105" i="17"/>
  <c r="E102" i="17"/>
  <c r="E105" i="12"/>
  <c r="E102" i="12"/>
  <c r="E105" i="8"/>
  <c r="E102" i="8"/>
  <c r="D103" i="19"/>
  <c r="D103" i="14"/>
  <c r="D103" i="10"/>
  <c r="D103" i="6"/>
  <c r="E104" i="21"/>
  <c r="C103" i="21"/>
  <c r="E101" i="21"/>
  <c r="E104" i="12"/>
  <c r="E101" i="12"/>
  <c r="C103" i="12"/>
  <c r="C103" i="8"/>
  <c r="E103" i="8" s="1"/>
  <c r="E101" i="8"/>
  <c r="E105" i="19"/>
  <c r="E102" i="19"/>
  <c r="D103" i="21"/>
  <c r="E104" i="17"/>
  <c r="C103" i="17"/>
  <c r="E101" i="17"/>
  <c r="E100" i="19"/>
  <c r="E105" i="20"/>
  <c r="E102" i="20"/>
  <c r="E105" i="15"/>
  <c r="E102" i="15"/>
  <c r="E102" i="16"/>
  <c r="E105" i="16"/>
  <c r="E105" i="7"/>
  <c r="E102" i="7"/>
  <c r="D103" i="22"/>
  <c r="D103" i="18"/>
  <c r="D103" i="13"/>
  <c r="D103" i="9"/>
  <c r="C61" i="21"/>
  <c r="E59" i="21"/>
  <c r="C61" i="17"/>
  <c r="E59" i="17"/>
  <c r="E59" i="12"/>
  <c r="C61" i="12"/>
  <c r="E62" i="8"/>
  <c r="C61" i="8"/>
  <c r="E59" i="8"/>
  <c r="E59" i="20"/>
  <c r="C61" i="20"/>
  <c r="C61" i="15"/>
  <c r="E59" i="15"/>
  <c r="E59" i="16"/>
  <c r="C61" i="16"/>
  <c r="E59" i="7"/>
  <c r="C61" i="7"/>
  <c r="E63" i="19"/>
  <c r="E60" i="19"/>
  <c r="E63" i="14"/>
  <c r="E60" i="14"/>
  <c r="E63" i="10"/>
  <c r="E60" i="10"/>
  <c r="E63" i="6"/>
  <c r="E60" i="6"/>
  <c r="D61" i="21"/>
  <c r="D61" i="17"/>
  <c r="D61" i="12"/>
  <c r="D61" i="8"/>
  <c r="E63" i="7"/>
  <c r="E60" i="7"/>
  <c r="D61" i="22"/>
  <c r="C61" i="19"/>
  <c r="E59" i="19"/>
  <c r="E62" i="14"/>
  <c r="C61" i="14"/>
  <c r="E59" i="14"/>
  <c r="C61" i="10"/>
  <c r="E59" i="10"/>
  <c r="C61" i="6"/>
  <c r="E59" i="6"/>
  <c r="E63" i="20"/>
  <c r="E60" i="20"/>
  <c r="D61" i="13"/>
  <c r="E63" i="22"/>
  <c r="E60" i="22"/>
  <c r="E63" i="18"/>
  <c r="E60" i="18"/>
  <c r="E63" i="13"/>
  <c r="E60" i="13"/>
  <c r="E63" i="9"/>
  <c r="E60" i="9"/>
  <c r="D61" i="20"/>
  <c r="D61" i="15"/>
  <c r="D61" i="16"/>
  <c r="D61" i="7"/>
  <c r="E63" i="16"/>
  <c r="E60" i="16"/>
  <c r="D61" i="18"/>
  <c r="E58" i="15"/>
  <c r="E62" i="22"/>
  <c r="C61" i="22"/>
  <c r="E59" i="22"/>
  <c r="C61" i="18"/>
  <c r="E59" i="18"/>
  <c r="E62" i="13"/>
  <c r="C61" i="13"/>
  <c r="E59" i="13"/>
  <c r="E62" i="9"/>
  <c r="C61" i="9"/>
  <c r="E59" i="9"/>
  <c r="E63" i="15"/>
  <c r="E60" i="15"/>
  <c r="D61" i="9"/>
  <c r="E58" i="7"/>
  <c r="E63" i="21"/>
  <c r="E60" i="21"/>
  <c r="E63" i="17"/>
  <c r="E60" i="17"/>
  <c r="E63" i="12"/>
  <c r="E60" i="12"/>
  <c r="E63" i="8"/>
  <c r="E60" i="8"/>
  <c r="E58" i="1"/>
  <c r="D61" i="19"/>
  <c r="D61" i="14"/>
  <c r="D61" i="10"/>
  <c r="D61" i="6"/>
  <c r="E103" i="17" l="1"/>
  <c r="E103" i="12"/>
  <c r="E61" i="22"/>
  <c r="E103" i="14"/>
  <c r="E103" i="16"/>
  <c r="E61" i="14"/>
  <c r="E103" i="9"/>
  <c r="E103" i="21"/>
  <c r="E103" i="6"/>
  <c r="E61" i="18"/>
  <c r="E61" i="17"/>
  <c r="E103" i="20"/>
  <c r="E104" i="8"/>
  <c r="E101" i="1"/>
  <c r="C103" i="1"/>
  <c r="E103" i="18"/>
  <c r="E103" i="10"/>
  <c r="E103" i="7"/>
  <c r="E104" i="15"/>
  <c r="E104" i="18"/>
  <c r="E104" i="10"/>
  <c r="D103" i="1"/>
  <c r="E103" i="22"/>
  <c r="E104" i="7"/>
  <c r="E104" i="9"/>
  <c r="E103" i="19"/>
  <c r="E103" i="13"/>
  <c r="E102" i="1"/>
  <c r="E105" i="1"/>
  <c r="E104" i="19"/>
  <c r="E104" i="13"/>
  <c r="E103" i="15"/>
  <c r="E61" i="13"/>
  <c r="E62" i="10"/>
  <c r="D61" i="1"/>
  <c r="E62" i="16"/>
  <c r="E62" i="12"/>
  <c r="E61" i="15"/>
  <c r="E59" i="1"/>
  <c r="C61" i="1"/>
  <c r="E62" i="18"/>
  <c r="E61" i="6"/>
  <c r="E61" i="7"/>
  <c r="E62" i="15"/>
  <c r="E62" i="17"/>
  <c r="E61" i="9"/>
  <c r="E63" i="1"/>
  <c r="E60" i="1"/>
  <c r="E62" i="6"/>
  <c r="E61" i="19"/>
  <c r="E61" i="20"/>
  <c r="E61" i="8"/>
  <c r="E62" i="19"/>
  <c r="E62" i="7"/>
  <c r="E61" i="21"/>
  <c r="E61" i="10"/>
  <c r="E61" i="16"/>
  <c r="E62" i="20"/>
  <c r="E61" i="12"/>
  <c r="E62" i="21"/>
  <c r="E77" i="1"/>
  <c r="E61" i="1" l="1"/>
  <c r="E103" i="1"/>
  <c r="E104" i="1"/>
  <c r="E62" i="1"/>
  <c r="D93" i="1" l="1"/>
  <c r="E91" i="1"/>
  <c r="C93" i="1"/>
  <c r="E90" i="1"/>
  <c r="E92" i="1"/>
  <c r="E93" i="1" l="1"/>
  <c r="E49" i="22" l="1"/>
  <c r="E49" i="21"/>
  <c r="E49" i="20"/>
  <c r="E49" i="19"/>
  <c r="E49" i="18"/>
  <c r="E49" i="17"/>
  <c r="E49" i="15"/>
  <c r="E49" i="14"/>
  <c r="E49" i="13"/>
  <c r="E49" i="12"/>
  <c r="E49" i="16"/>
  <c r="E49" i="10"/>
  <c r="E49" i="9"/>
  <c r="E49" i="8"/>
  <c r="E49" i="7"/>
  <c r="E49" i="6"/>
  <c r="E49" i="1"/>
  <c r="D24" i="6" l="1"/>
  <c r="D24" i="1" l="1"/>
  <c r="D24" i="8"/>
  <c r="D24" i="7"/>
  <c r="D24" i="9"/>
  <c r="D24" i="10"/>
  <c r="D24" i="12"/>
  <c r="D24" i="14"/>
  <c r="D24" i="13"/>
  <c r="D24" i="16"/>
  <c r="D24" i="19"/>
  <c r="D24" i="22"/>
  <c r="D24" i="15"/>
  <c r="D24" i="17"/>
  <c r="D24" i="21"/>
  <c r="D24" i="20"/>
  <c r="D24" i="18"/>
  <c r="E22" i="6" l="1"/>
  <c r="E23" i="6" l="1"/>
  <c r="E22" i="12"/>
  <c r="E22" i="18"/>
  <c r="E22" i="19"/>
  <c r="E22" i="1"/>
  <c r="E22" i="7"/>
  <c r="E22" i="17"/>
  <c r="E22" i="22"/>
  <c r="E22" i="16"/>
  <c r="E22" i="9"/>
  <c r="E22" i="10"/>
  <c r="E22" i="21"/>
  <c r="E22" i="15"/>
  <c r="E22" i="8"/>
  <c r="E22" i="13"/>
  <c r="E22" i="14"/>
  <c r="E22" i="20"/>
  <c r="E23" i="19" l="1"/>
  <c r="E23" i="18"/>
  <c r="E23" i="10"/>
  <c r="E23" i="12"/>
  <c r="E23" i="9"/>
  <c r="E23" i="16"/>
  <c r="E23" i="13"/>
  <c r="E23" i="17"/>
  <c r="E23" i="21"/>
  <c r="E23" i="14"/>
  <c r="E23" i="8"/>
  <c r="E23" i="7"/>
  <c r="E23" i="20"/>
  <c r="E23" i="22"/>
  <c r="E23" i="1"/>
  <c r="E23" i="15"/>
  <c r="E21" i="6" l="1"/>
  <c r="C24" i="6"/>
  <c r="E24" i="6" s="1"/>
  <c r="E21" i="22" l="1"/>
  <c r="C24" i="22"/>
  <c r="E24" i="22" s="1"/>
  <c r="E21" i="13"/>
  <c r="C24" i="13"/>
  <c r="E24" i="13" s="1"/>
  <c r="E21" i="17"/>
  <c r="C24" i="17"/>
  <c r="E24" i="17" s="1"/>
  <c r="E21" i="7"/>
  <c r="C24" i="7"/>
  <c r="E24" i="7" s="1"/>
  <c r="E21" i="15"/>
  <c r="C24" i="15"/>
  <c r="E24" i="15" s="1"/>
  <c r="E21" i="1"/>
  <c r="C24" i="1"/>
  <c r="E24" i="1" s="1"/>
  <c r="E21" i="21"/>
  <c r="C24" i="21"/>
  <c r="E24" i="21" s="1"/>
  <c r="E21" i="19"/>
  <c r="C24" i="19"/>
  <c r="E24" i="19" s="1"/>
  <c r="E21" i="10"/>
  <c r="C24" i="10"/>
  <c r="E24" i="10" s="1"/>
  <c r="E21" i="18"/>
  <c r="C24" i="18"/>
  <c r="E24" i="18" s="1"/>
  <c r="E21" i="14"/>
  <c r="C24" i="14"/>
  <c r="E24" i="14" s="1"/>
  <c r="E21" i="9"/>
  <c r="C24" i="9"/>
  <c r="E24" i="9" s="1"/>
  <c r="E21" i="12"/>
  <c r="C24" i="12"/>
  <c r="E24" i="12" s="1"/>
  <c r="E21" i="8"/>
  <c r="C24" i="8"/>
  <c r="E24" i="8" s="1"/>
  <c r="E21" i="16"/>
  <c r="C24" i="16"/>
  <c r="E24" i="16" s="1"/>
  <c r="E21" i="20"/>
  <c r="C24" i="20"/>
  <c r="E24" i="20" s="1"/>
</calcChain>
</file>

<file path=xl/sharedStrings.xml><?xml version="1.0" encoding="utf-8"?>
<sst xmlns="http://schemas.openxmlformats.org/spreadsheetml/2006/main" count="2973" uniqueCount="105">
  <si>
    <t>Andalucía</t>
  </si>
  <si>
    <t>Com. Valenciana</t>
  </si>
  <si>
    <t>Aragón</t>
  </si>
  <si>
    <t>Extremadura</t>
  </si>
  <si>
    <t>Principado de Asturias</t>
  </si>
  <si>
    <t>Galicia</t>
  </si>
  <si>
    <t>Balears, Illes</t>
  </si>
  <si>
    <t>Madrid, Comunidad de</t>
  </si>
  <si>
    <t>Canarias</t>
  </si>
  <si>
    <t>Murcia, Región de</t>
  </si>
  <si>
    <t>Cantabria</t>
  </si>
  <si>
    <t>Navarra, Comunidad Foral de</t>
  </si>
  <si>
    <t>Castilla y León</t>
  </si>
  <si>
    <t>País Vasco</t>
  </si>
  <si>
    <t>Castilla - La Mancha</t>
  </si>
  <si>
    <t>Rioja, La</t>
  </si>
  <si>
    <t>Cataluña</t>
  </si>
  <si>
    <t>VÍCTIMAS</t>
  </si>
  <si>
    <t>Víctimas Españolas</t>
  </si>
  <si>
    <t>Víctimas Extranjeras</t>
  </si>
  <si>
    <t>% Extranjeras entre las víctimas</t>
  </si>
  <si>
    <t>% Extranjeras entre las Renuncias</t>
  </si>
  <si>
    <t>DENUNCIAS RECIBIDAS - TOTAL</t>
  </si>
  <si>
    <t>RENUNCIAS (La victima se acoge a la dispensa a la  obligacion de declarar como testigo)</t>
  </si>
  <si>
    <t>Renuncias por Española</t>
  </si>
  <si>
    <t>Renuncias por Extranjera</t>
  </si>
  <si>
    <t>Víctimas de Violencia de Género cada 10.000 Mujeres</t>
  </si>
  <si>
    <t>Incoadas</t>
  </si>
  <si>
    <t>Adoptadas</t>
  </si>
  <si>
    <t>Inadmitidas</t>
  </si>
  <si>
    <t>Denegadas</t>
  </si>
  <si>
    <t>Sobreseimientos libres</t>
  </si>
  <si>
    <t xml:space="preserve">Sobreseimientos provisionales </t>
  </si>
  <si>
    <t>Sentencias Condenatorias</t>
  </si>
  <si>
    <t>Sentencias Absolutorias</t>
  </si>
  <si>
    <t>Elevación</t>
  </si>
  <si>
    <t>Porcentaje Sentencias Condenatorias</t>
  </si>
  <si>
    <t>Porcentaje Terminacion por SP</t>
  </si>
  <si>
    <t>Personas enjuiciadas</t>
  </si>
  <si>
    <t>% condenas entre los españoles enjuiciados</t>
  </si>
  <si>
    <t>% condenas entre los extranjeros enjuiciados</t>
  </si>
  <si>
    <t>Condenado Español</t>
  </si>
  <si>
    <t>Condenado Extranjero</t>
  </si>
  <si>
    <t>Sumarios</t>
  </si>
  <si>
    <t>ASUNTOS PENALES</t>
  </si>
  <si>
    <t>Diligencia Urgentes</t>
  </si>
  <si>
    <t>Diligencia Previas</t>
  </si>
  <si>
    <t>Procedimientos abreviados</t>
  </si>
  <si>
    <t>Juicios sobre delitos leves</t>
  </si>
  <si>
    <t xml:space="preserve">Procesos por aceptacion de decreto </t>
  </si>
  <si>
    <t>Ley Orgánica 5/95 Jurado</t>
  </si>
  <si>
    <t>Por Sententencia Condenatoria 
con conformidad</t>
  </si>
  <si>
    <t>Por Sententencia Condenatoria 
sin conformidad</t>
  </si>
  <si>
    <t>Sentencia Absolutoria</t>
  </si>
  <si>
    <t>Porcentaje de Sentencias condenatorias</t>
  </si>
  <si>
    <t>Asuntos Total</t>
  </si>
  <si>
    <t>Procedimientos Abreviados</t>
  </si>
  <si>
    <t>Diligencias Urgentes</t>
  </si>
  <si>
    <t>EVOLUCIÓN</t>
  </si>
  <si>
    <t>Sumario</t>
  </si>
  <si>
    <t>Proc.Abrev.</t>
  </si>
  <si>
    <t>Proc.Jurado</t>
  </si>
  <si>
    <t>TOTAL</t>
  </si>
  <si>
    <t>Condenatorias</t>
  </si>
  <si>
    <t>Absolutorias</t>
  </si>
  <si>
    <t>Sobreseimiento Libre</t>
  </si>
  <si>
    <t>Sobreseimiento Provisional</t>
  </si>
  <si>
    <t>Otras</t>
  </si>
  <si>
    <t>Total</t>
  </si>
  <si>
    <t>Juicios sobre Delitos Leves</t>
  </si>
  <si>
    <t>Juicios de Faltas</t>
  </si>
  <si>
    <t>Estimatorios Sentencias Condenatorias</t>
  </si>
  <si>
    <t>Estimatorios Sentencias Absolutorias</t>
  </si>
  <si>
    <t>Desestimatorios Sentencias Condenatorias</t>
  </si>
  <si>
    <t>Desestimatorios Sentencias Absolutorias</t>
  </si>
  <si>
    <t>Por Otras Causas</t>
  </si>
  <si>
    <t>Porcentaje Estimación Recursos contra Sentencias Condenatorias</t>
  </si>
  <si>
    <t>Porcentaje Estimación Recursos contra Sentencias Absolutorias</t>
  </si>
  <si>
    <t>Procedimientos Jurado</t>
  </si>
  <si>
    <t>RECURSOS (APELACIONES DE SENTENCIAS)</t>
  </si>
  <si>
    <t>Juicios por Deliltos Leves</t>
  </si>
  <si>
    <t>PROCESOS PRIMERA INSTANCIA  Total</t>
  </si>
  <si>
    <t>Sentencias Con imposicion Medidas por delitos VG</t>
  </si>
  <si>
    <t>Sentencias Sin imposicion Medidas por delitos VG</t>
  </si>
  <si>
    <t>TOTAL Sentencias Por delitos VG</t>
  </si>
  <si>
    <t>Sentencias previa conformidad por delito VG</t>
  </si>
  <si>
    <t>Español</t>
  </si>
  <si>
    <t>Extranjero</t>
  </si>
  <si>
    <t>CON IMPOSICIÓN DE MEDIDAS</t>
  </si>
  <si>
    <t>Total Menores Enjuiciados</t>
  </si>
  <si>
    <t>SIN IMPOSICION DE  MEDIDAS</t>
  </si>
  <si>
    <t>Registrados</t>
  </si>
  <si>
    <t>Resueltos</t>
  </si>
  <si>
    <t>Pendientes al finalizar</t>
  </si>
  <si>
    <t>Confirmaciones en Apelación P.Delito</t>
  </si>
  <si>
    <t>Revocaciones en Apelación P.Delito</t>
  </si>
  <si>
    <t>Anulaciones en Apelación P.Delito</t>
  </si>
  <si>
    <t>Porcentaje Confirmaciones P.Delitos</t>
  </si>
  <si>
    <t>% condenados entre los  enjuiciados</t>
  </si>
  <si>
    <t>Evolución</t>
  </si>
  <si>
    <t>Víctimas Españolas menores</t>
  </si>
  <si>
    <t>Víctimas Extranjeras menores</t>
  </si>
  <si>
    <t>3º Trimestre 2021</t>
  </si>
  <si>
    <t>3º Trimestre 2020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</si>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</sst>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4"/>
      <color theme="0"/>
      <name val="Verdana"/>
      <family val="2"/>
    </font>
    <font>
      <b/>
      <sz val="18"/>
      <color theme="4"/>
      <name val="Calibri"/>
      <family val="2"/>
      <scheme val="minor"/>
    </font>
    <font>
      <b/>
      <sz val="10"/>
      <color theme="4"/>
      <name val="Verdana"/>
      <family val="2"/>
    </font>
    <font>
      <b/>
      <sz val="11"/>
      <color theme="4"/>
      <name val="Verdana"/>
      <family val="2"/>
    </font>
    <font>
      <sz val="11"/>
      <color theme="1"/>
      <name val="Verdana"/>
      <family val="2"/>
    </font>
    <font>
      <b/>
      <sz val="11"/>
      <color theme="3"/>
      <name val="Verdana"/>
      <family val="2"/>
    </font>
    <font>
      <b/>
      <sz val="11"/>
      <color rgb="FF4F81BD"/>
      <name val="Verdana"/>
      <family val="2"/>
    </font>
    <font>
      <b/>
      <sz val="16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/>
      <top/>
      <bottom style="medium">
        <color rgb="FFDCE6F1"/>
      </bottom>
      <diagonal/>
    </border>
    <border>
      <left style="thin">
        <color theme="0"/>
      </left>
      <right/>
      <top/>
      <bottom style="medium">
        <color theme="4" tint="0.79995117038483843"/>
      </bottom>
      <diagonal/>
    </border>
    <border>
      <left/>
      <right style="thin">
        <color theme="0"/>
      </right>
      <top/>
      <bottom style="medium">
        <color theme="4" tint="0.79995117038483843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left" vertical="center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3" fontId="7" fillId="0" borderId="4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0" fillId="4" borderId="0" xfId="0" applyFill="1"/>
    <xf numFmtId="3" fontId="7" fillId="0" borderId="7" xfId="0" applyNumberFormat="1" applyFont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0" fillId="0" borderId="0" xfId="0" applyNumberFormat="1"/>
    <xf numFmtId="10" fontId="0" fillId="0" borderId="0" xfId="0" applyNumberFormat="1"/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10" fillId="5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0" fillId="0" borderId="0" xfId="0" applyFill="1"/>
    <xf numFmtId="0" fontId="0" fillId="6" borderId="0" xfId="0" applyFill="1"/>
    <xf numFmtId="0" fontId="4" fillId="0" borderId="1" xfId="1" applyFont="1" applyBorder="1" applyAlignment="1">
      <alignment horizontal="left" vertical="center" indent="6"/>
    </xf>
    <xf numFmtId="0" fontId="4" fillId="0" borderId="2" xfId="1" applyFont="1" applyBorder="1" applyAlignment="1">
      <alignment horizontal="left" vertical="center" indent="6"/>
    </xf>
    <xf numFmtId="0" fontId="4" fillId="0" borderId="3" xfId="1" applyFont="1" applyBorder="1" applyAlignment="1">
      <alignment horizontal="left" vertical="center" indent="6"/>
    </xf>
    <xf numFmtId="0" fontId="3" fillId="2" borderId="0" xfId="1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104774</xdr:rowOff>
    </xdr:from>
    <xdr:to>
      <xdr:col>18</xdr:col>
      <xdr:colOff>723900</xdr:colOff>
      <xdr:row>7</xdr:row>
      <xdr:rowOff>57149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1525" y="104774"/>
          <a:ext cx="13668375" cy="13430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informe sobre violencia de género</a:t>
          </a:r>
          <a:endParaRPr lang="es-ES" sz="1100" b="1" i="0" u="none" strike="noStrike" cap="non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endParaRPr lang="es-ES" sz="1100" b="1" i="0" u="none" strike="noStrike" cap="non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T.S.J.</a:t>
          </a:r>
        </a:p>
      </xdr:txBody>
    </xdr:sp>
    <xdr:clientData/>
  </xdr:twoCellAnchor>
  <xdr:twoCellAnchor editAs="oneCell">
    <xdr:from>
      <xdr:col>1</xdr:col>
      <xdr:colOff>95250</xdr:colOff>
      <xdr:row>0</xdr:row>
      <xdr:rowOff>161924</xdr:rowOff>
    </xdr:from>
    <xdr:to>
      <xdr:col>2</xdr:col>
      <xdr:colOff>243514</xdr:colOff>
      <xdr:row>7</xdr:row>
      <xdr:rowOff>19050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57250" y="161924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19</xdr:col>
      <xdr:colOff>476250</xdr:colOff>
      <xdr:row>1</xdr:row>
      <xdr:rowOff>0</xdr:rowOff>
    </xdr:from>
    <xdr:to>
      <xdr:col>20</xdr:col>
      <xdr:colOff>495300</xdr:colOff>
      <xdr:row>5</xdr:row>
      <xdr:rowOff>171450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190500"/>
          <a:ext cx="8572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Cataluña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28575</xdr:rowOff>
    </xdr:from>
    <xdr:to>
      <xdr:col>10</xdr:col>
      <xdr:colOff>237748</xdr:colOff>
      <xdr:row>30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866773" y="60483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57150</xdr:colOff>
      <xdr:row>38</xdr:row>
      <xdr:rowOff>9525</xdr:rowOff>
    </xdr:from>
    <xdr:to>
      <xdr:col>10</xdr:col>
      <xdr:colOff>266325</xdr:colOff>
      <xdr:row>39</xdr:row>
      <xdr:rowOff>142800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895350" y="86963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9524</xdr:colOff>
      <xdr:row>52</xdr:row>
      <xdr:rowOff>19050</xdr:rowOff>
    </xdr:from>
    <xdr:to>
      <xdr:col>10</xdr:col>
      <xdr:colOff>218699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847724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85725</xdr:rowOff>
    </xdr:from>
    <xdr:to>
      <xdr:col>10</xdr:col>
      <xdr:colOff>209175</xdr:colOff>
      <xdr:row>66</xdr:row>
      <xdr:rowOff>57150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838200" y="14973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9525</xdr:colOff>
      <xdr:row>93</xdr:row>
      <xdr:rowOff>123825</xdr:rowOff>
    </xdr:from>
    <xdr:to>
      <xdr:col>10</xdr:col>
      <xdr:colOff>218700</xdr:colOff>
      <xdr:row>95</xdr:row>
      <xdr:rowOff>95250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847725" y="219932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106</xdr:row>
      <xdr:rowOff>76200</xdr:rowOff>
    </xdr:from>
    <xdr:to>
      <xdr:col>10</xdr:col>
      <xdr:colOff>247275</xdr:colOff>
      <xdr:row>108</xdr:row>
      <xdr:rowOff>47625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876300" y="2494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800100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800100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28575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838200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800100</xdr:colOff>
      <xdr:row>171</xdr:row>
      <xdr:rowOff>133350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800100" y="39309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47625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838200" y="423481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819150</xdr:colOff>
      <xdr:row>201</xdr:row>
      <xdr:rowOff>38100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819150" y="45281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819150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819150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151</xdr:row>
      <xdr:rowOff>76200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847725" y="346995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Com. Valenciana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0</xdr:col>
      <xdr:colOff>838198</xdr:colOff>
      <xdr:row>26</xdr:row>
      <xdr:rowOff>38100</xdr:rowOff>
    </xdr:from>
    <xdr:to>
      <xdr:col>10</xdr:col>
      <xdr:colOff>209173</xdr:colOff>
      <xdr:row>30</xdr:row>
      <xdr:rowOff>47625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838198" y="60579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809625</xdr:colOff>
      <xdr:row>37</xdr:row>
      <xdr:rowOff>152400</xdr:rowOff>
    </xdr:from>
    <xdr:to>
      <xdr:col>10</xdr:col>
      <xdr:colOff>180600</xdr:colOff>
      <xdr:row>39</xdr:row>
      <xdr:rowOff>123750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809625" y="86772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19050</xdr:rowOff>
    </xdr:from>
    <xdr:to>
      <xdr:col>10</xdr:col>
      <xdr:colOff>199649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828674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64</xdr:row>
      <xdr:rowOff>0</xdr:rowOff>
    </xdr:from>
    <xdr:to>
      <xdr:col>10</xdr:col>
      <xdr:colOff>228225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857250" y="14887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28575</xdr:colOff>
      <xdr:row>94</xdr:row>
      <xdr:rowOff>28575</xdr:rowOff>
    </xdr:from>
    <xdr:to>
      <xdr:col>10</xdr:col>
      <xdr:colOff>237750</xdr:colOff>
      <xdr:row>96</xdr:row>
      <xdr:rowOff>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866775" y="22059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9525</xdr:rowOff>
    </xdr:from>
    <xdr:to>
      <xdr:col>10</xdr:col>
      <xdr:colOff>199650</xdr:colOff>
      <xdr:row>107</xdr:row>
      <xdr:rowOff>142875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828675" y="24879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809625</xdr:colOff>
      <xdr:row>136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809625" y="30832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857250" y="36633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9525</xdr:colOff>
      <xdr:row>172</xdr:row>
      <xdr:rowOff>38100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847725" y="39462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0</xdr:col>
      <xdr:colOff>819150</xdr:colOff>
      <xdr:row>186</xdr:row>
      <xdr:rowOff>57150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81915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838200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809625</xdr:colOff>
      <xdr:row>214</xdr:row>
      <xdr:rowOff>152400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/>
      </xdr:nvSpPr>
      <xdr:spPr>
        <a:xfrm>
          <a:off x="809625" y="48453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19050</xdr:colOff>
      <xdr:row>150</xdr:row>
      <xdr:rowOff>152400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/>
      </xdr:nvSpPr>
      <xdr:spPr>
        <a:xfrm>
          <a:off x="857250" y="345948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95250</xdr:rowOff>
    </xdr:from>
    <xdr:to>
      <xdr:col>10</xdr:col>
      <xdr:colOff>237748</xdr:colOff>
      <xdr:row>30</xdr:row>
      <xdr:rowOff>104775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866773" y="611505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47625</xdr:rowOff>
    </xdr:from>
    <xdr:to>
      <xdr:col>10</xdr:col>
      <xdr:colOff>228225</xdr:colOff>
      <xdr:row>40</xdr:row>
      <xdr:rowOff>18975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857250" y="87344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28575</xdr:rowOff>
    </xdr:from>
    <xdr:to>
      <xdr:col>10</xdr:col>
      <xdr:colOff>199649</xdr:colOff>
      <xdr:row>54</xdr:row>
      <xdr:rowOff>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828674" y="12049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64</xdr:row>
      <xdr:rowOff>76200</xdr:rowOff>
    </xdr:from>
    <xdr:to>
      <xdr:col>10</xdr:col>
      <xdr:colOff>256800</xdr:colOff>
      <xdr:row>66</xdr:row>
      <xdr:rowOff>47625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885825" y="149637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28575</xdr:colOff>
      <xdr:row>94</xdr:row>
      <xdr:rowOff>19050</xdr:rowOff>
    </xdr:from>
    <xdr:to>
      <xdr:col>10</xdr:col>
      <xdr:colOff>237750</xdr:colOff>
      <xdr:row>95</xdr:row>
      <xdr:rowOff>152400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866775" y="22050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9525</xdr:colOff>
      <xdr:row>105</xdr:row>
      <xdr:rowOff>152400</xdr:rowOff>
    </xdr:from>
    <xdr:to>
      <xdr:col>10</xdr:col>
      <xdr:colOff>218700</xdr:colOff>
      <xdr:row>107</xdr:row>
      <xdr:rowOff>123825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847725" y="24860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19050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847725" y="30822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38100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>
        <a:xfrm>
          <a:off x="847725" y="366617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57150</xdr:colOff>
      <xdr:row>172</xdr:row>
      <xdr:rowOff>47625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/>
      </xdr:nvSpPr>
      <xdr:spPr>
        <a:xfrm>
          <a:off x="895350" y="39471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57150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/>
      </xdr:nvSpPr>
      <xdr:spPr>
        <a:xfrm>
          <a:off x="83820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47625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857250" y="45291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828675</xdr:colOff>
      <xdr:row>215</xdr:row>
      <xdr:rowOff>47625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/>
      </xdr:nvSpPr>
      <xdr:spPr>
        <a:xfrm>
          <a:off x="828675" y="48529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28575</xdr:colOff>
      <xdr:row>150</xdr:row>
      <xdr:rowOff>142875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/>
      </xdr:nvSpPr>
      <xdr:spPr>
        <a:xfrm>
          <a:off x="866775" y="345852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4" name="23 Rectángulo redondeado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Extremadura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19048</xdr:colOff>
      <xdr:row>26</xdr:row>
      <xdr:rowOff>19050</xdr:rowOff>
    </xdr:from>
    <xdr:to>
      <xdr:col>10</xdr:col>
      <xdr:colOff>228223</xdr:colOff>
      <xdr:row>30</xdr:row>
      <xdr:rowOff>28575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857248" y="603885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9525</xdr:rowOff>
    </xdr:from>
    <xdr:to>
      <xdr:col>10</xdr:col>
      <xdr:colOff>209175</xdr:colOff>
      <xdr:row>39</xdr:row>
      <xdr:rowOff>142800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838200" y="86963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19049</xdr:colOff>
      <xdr:row>52</xdr:row>
      <xdr:rowOff>0</xdr:rowOff>
    </xdr:from>
    <xdr:to>
      <xdr:col>10</xdr:col>
      <xdr:colOff>228224</xdr:colOff>
      <xdr:row>53</xdr:row>
      <xdr:rowOff>133350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857249" y="12020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63</xdr:row>
      <xdr:rowOff>133350</xdr:rowOff>
    </xdr:from>
    <xdr:to>
      <xdr:col>10</xdr:col>
      <xdr:colOff>247275</xdr:colOff>
      <xdr:row>65</xdr:row>
      <xdr:rowOff>76200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876300" y="1483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819150</xdr:colOff>
      <xdr:row>94</xdr:row>
      <xdr:rowOff>19050</xdr:rowOff>
    </xdr:from>
    <xdr:to>
      <xdr:col>10</xdr:col>
      <xdr:colOff>190125</xdr:colOff>
      <xdr:row>95</xdr:row>
      <xdr:rowOff>152400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819150" y="22050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106</xdr:row>
      <xdr:rowOff>66675</xdr:rowOff>
    </xdr:from>
    <xdr:to>
      <xdr:col>10</xdr:col>
      <xdr:colOff>256800</xdr:colOff>
      <xdr:row>108</xdr:row>
      <xdr:rowOff>38100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885825" y="24936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83820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47625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857250" y="36671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838200" y="39433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133350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838200" y="42271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66675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847725" y="4531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828675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82867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150</xdr:row>
      <xdr:rowOff>142875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/>
      </xdr:nvSpPr>
      <xdr:spPr>
        <a:xfrm>
          <a:off x="847725" y="345852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Galicia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85723</xdr:colOff>
      <xdr:row>26</xdr:row>
      <xdr:rowOff>0</xdr:rowOff>
    </xdr:from>
    <xdr:to>
      <xdr:col>10</xdr:col>
      <xdr:colOff>294898</xdr:colOff>
      <xdr:row>30</xdr:row>
      <xdr:rowOff>9525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923923" y="60198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66675</xdr:rowOff>
    </xdr:from>
    <xdr:to>
      <xdr:col>10</xdr:col>
      <xdr:colOff>209175</xdr:colOff>
      <xdr:row>40</xdr:row>
      <xdr:rowOff>38025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838200" y="87534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57149</xdr:colOff>
      <xdr:row>52</xdr:row>
      <xdr:rowOff>9525</xdr:rowOff>
    </xdr:from>
    <xdr:to>
      <xdr:col>10</xdr:col>
      <xdr:colOff>266324</xdr:colOff>
      <xdr:row>53</xdr:row>
      <xdr:rowOff>142875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895349" y="12030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28575</xdr:colOff>
      <xdr:row>63</xdr:row>
      <xdr:rowOff>114300</xdr:rowOff>
    </xdr:from>
    <xdr:to>
      <xdr:col>10</xdr:col>
      <xdr:colOff>237750</xdr:colOff>
      <xdr:row>65</xdr:row>
      <xdr:rowOff>57150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866775" y="14811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57150</xdr:rowOff>
    </xdr:from>
    <xdr:to>
      <xdr:col>10</xdr:col>
      <xdr:colOff>228225</xdr:colOff>
      <xdr:row>96</xdr:row>
      <xdr:rowOff>28575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857250" y="22088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106</xdr:row>
      <xdr:rowOff>28575</xdr:rowOff>
    </xdr:from>
    <xdr:to>
      <xdr:col>10</xdr:col>
      <xdr:colOff>247275</xdr:colOff>
      <xdr:row>108</xdr:row>
      <xdr:rowOff>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/>
      </xdr:nvSpPr>
      <xdr:spPr>
        <a:xfrm>
          <a:off x="876300" y="248983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57150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>
          <a:off x="819150" y="3086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28575</xdr:colOff>
      <xdr:row>160</xdr:row>
      <xdr:rowOff>152400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/>
      </xdr:nvSpPr>
      <xdr:spPr>
        <a:xfrm>
          <a:off x="866775" y="36595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19050</xdr:colOff>
      <xdr:row>171</xdr:row>
      <xdr:rowOff>228600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/>
      </xdr:nvSpPr>
      <xdr:spPr>
        <a:xfrm>
          <a:off x="857250" y="39404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0</xdr:col>
      <xdr:colOff>819150</xdr:colOff>
      <xdr:row>186</xdr:row>
      <xdr:rowOff>38100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/>
      </xdr:nvSpPr>
      <xdr:spPr>
        <a:xfrm>
          <a:off x="819150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38100</xdr:colOff>
      <xdr:row>200</xdr:row>
      <xdr:rowOff>152400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/>
      </xdr:nvSpPr>
      <xdr:spPr>
        <a:xfrm>
          <a:off x="876300" y="452151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47625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/>
      </xdr:nvSpPr>
      <xdr:spPr>
        <a:xfrm>
          <a:off x="88582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38100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/>
      </xdr:nvSpPr>
      <xdr:spPr>
        <a:xfrm>
          <a:off x="838200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Madrid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66675</xdr:rowOff>
    </xdr:from>
    <xdr:to>
      <xdr:col>10</xdr:col>
      <xdr:colOff>218698</xdr:colOff>
      <xdr:row>30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847723" y="60864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38</xdr:row>
      <xdr:rowOff>19050</xdr:rowOff>
    </xdr:from>
    <xdr:to>
      <xdr:col>10</xdr:col>
      <xdr:colOff>237750</xdr:colOff>
      <xdr:row>39</xdr:row>
      <xdr:rowOff>152325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866775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51</xdr:row>
      <xdr:rowOff>142875</xdr:rowOff>
    </xdr:from>
    <xdr:to>
      <xdr:col>10</xdr:col>
      <xdr:colOff>199649</xdr:colOff>
      <xdr:row>53</xdr:row>
      <xdr:rowOff>114300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828674" y="12001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64</xdr:row>
      <xdr:rowOff>85725</xdr:rowOff>
    </xdr:from>
    <xdr:to>
      <xdr:col>10</xdr:col>
      <xdr:colOff>190125</xdr:colOff>
      <xdr:row>66</xdr:row>
      <xdr:rowOff>57150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819150" y="14973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47625</xdr:rowOff>
    </xdr:from>
    <xdr:to>
      <xdr:col>10</xdr:col>
      <xdr:colOff>209175</xdr:colOff>
      <xdr:row>96</xdr:row>
      <xdr:rowOff>19050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838200" y="22078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106</xdr:row>
      <xdr:rowOff>66675</xdr:rowOff>
    </xdr:from>
    <xdr:to>
      <xdr:col>10</xdr:col>
      <xdr:colOff>190125</xdr:colOff>
      <xdr:row>108</xdr:row>
      <xdr:rowOff>38100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>
          <a:off x="819150" y="24936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847725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161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/>
      </xdr:nvSpPr>
      <xdr:spPr>
        <a:xfrm>
          <a:off x="876300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/>
      </xdr:nvSpPr>
      <xdr:spPr>
        <a:xfrm>
          <a:off x="838200" y="3944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85725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/>
      </xdr:nvSpPr>
      <xdr:spPr>
        <a:xfrm>
          <a:off x="838200" y="423862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200</xdr:row>
      <xdr:rowOff>123825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/>
      </xdr:nvSpPr>
      <xdr:spPr>
        <a:xfrm>
          <a:off x="838200" y="45186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1</xdr:col>
      <xdr:colOff>9525</xdr:colOff>
      <xdr:row>214</xdr:row>
      <xdr:rowOff>104775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/>
      </xdr:nvSpPr>
      <xdr:spPr>
        <a:xfrm>
          <a:off x="847725" y="48406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819150</xdr:colOff>
      <xdr:row>151</xdr:row>
      <xdr:rowOff>38100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SpPr/>
      </xdr:nvSpPr>
      <xdr:spPr>
        <a:xfrm>
          <a:off x="819150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Murcia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85725</xdr:rowOff>
    </xdr:from>
    <xdr:to>
      <xdr:col>10</xdr:col>
      <xdr:colOff>237748</xdr:colOff>
      <xdr:row>30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866773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819150</xdr:colOff>
      <xdr:row>38</xdr:row>
      <xdr:rowOff>19050</xdr:rowOff>
    </xdr:from>
    <xdr:to>
      <xdr:col>10</xdr:col>
      <xdr:colOff>190125</xdr:colOff>
      <xdr:row>39</xdr:row>
      <xdr:rowOff>152325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819150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38099</xdr:colOff>
      <xdr:row>52</xdr:row>
      <xdr:rowOff>28575</xdr:rowOff>
    </xdr:from>
    <xdr:to>
      <xdr:col>10</xdr:col>
      <xdr:colOff>247274</xdr:colOff>
      <xdr:row>54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876299" y="12049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19050</xdr:rowOff>
    </xdr:from>
    <xdr:to>
      <xdr:col>10</xdr:col>
      <xdr:colOff>209175</xdr:colOff>
      <xdr:row>65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838200" y="14906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828675</xdr:colOff>
      <xdr:row>94</xdr:row>
      <xdr:rowOff>9525</xdr:rowOff>
    </xdr:from>
    <xdr:to>
      <xdr:col>10</xdr:col>
      <xdr:colOff>199650</xdr:colOff>
      <xdr:row>95</xdr:row>
      <xdr:rowOff>142875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828675" y="22040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106</xdr:row>
      <xdr:rowOff>19050</xdr:rowOff>
    </xdr:from>
    <xdr:to>
      <xdr:col>10</xdr:col>
      <xdr:colOff>256800</xdr:colOff>
      <xdr:row>107</xdr:row>
      <xdr:rowOff>152400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/>
      </xdr:nvSpPr>
      <xdr:spPr>
        <a:xfrm>
          <a:off x="885825" y="24888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47625</xdr:colOff>
      <xdr:row>136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/>
      </xdr:nvSpPr>
      <xdr:spPr>
        <a:xfrm>
          <a:off x="885825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161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/>
      </xdr:nvSpPr>
      <xdr:spPr>
        <a:xfrm>
          <a:off x="876300" y="36623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19050</xdr:colOff>
      <xdr:row>172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/>
      </xdr:nvSpPr>
      <xdr:spPr>
        <a:xfrm>
          <a:off x="857250" y="3944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57150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/>
      </xdr:nvSpPr>
      <xdr:spPr>
        <a:xfrm>
          <a:off x="83820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28575</xdr:colOff>
      <xdr:row>201</xdr:row>
      <xdr:rowOff>9525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/>
      </xdr:nvSpPr>
      <xdr:spPr>
        <a:xfrm>
          <a:off x="866775" y="45253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28575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/>
      </xdr:nvSpPr>
      <xdr:spPr>
        <a:xfrm>
          <a:off x="838200" y="48510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/>
      </xdr:nvSpPr>
      <xdr:spPr>
        <a:xfrm>
          <a:off x="838200" y="346233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Foral de Navarra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47625</xdr:rowOff>
    </xdr:from>
    <xdr:to>
      <xdr:col>10</xdr:col>
      <xdr:colOff>237748</xdr:colOff>
      <xdr:row>30</xdr:row>
      <xdr:rowOff>57150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866773" y="60674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47625</xdr:rowOff>
    </xdr:from>
    <xdr:to>
      <xdr:col>10</xdr:col>
      <xdr:colOff>209175</xdr:colOff>
      <xdr:row>40</xdr:row>
      <xdr:rowOff>18975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838200" y="87344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9525</xdr:rowOff>
    </xdr:from>
    <xdr:to>
      <xdr:col>10</xdr:col>
      <xdr:colOff>199649</xdr:colOff>
      <xdr:row>53</xdr:row>
      <xdr:rowOff>142875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>
          <a:off x="828674" y="12030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64</xdr:row>
      <xdr:rowOff>19050</xdr:rowOff>
    </xdr:from>
    <xdr:to>
      <xdr:col>10</xdr:col>
      <xdr:colOff>228225</xdr:colOff>
      <xdr:row>65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857250" y="14906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28575</xdr:rowOff>
    </xdr:from>
    <xdr:to>
      <xdr:col>10</xdr:col>
      <xdr:colOff>209175</xdr:colOff>
      <xdr:row>96</xdr:row>
      <xdr:rowOff>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/>
      </xdr:nvSpPr>
      <xdr:spPr>
        <a:xfrm>
          <a:off x="838200" y="22059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57150</xdr:rowOff>
    </xdr:from>
    <xdr:to>
      <xdr:col>10</xdr:col>
      <xdr:colOff>199650</xdr:colOff>
      <xdr:row>108</xdr:row>
      <xdr:rowOff>28575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/>
      </xdr:nvSpPr>
      <xdr:spPr>
        <a:xfrm>
          <a:off x="828675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/>
      </xdr:nvSpPr>
      <xdr:spPr>
        <a:xfrm>
          <a:off x="85725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/>
      </xdr:nvSpPr>
      <xdr:spPr>
        <a:xfrm>
          <a:off x="847725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9525</xdr:colOff>
      <xdr:row>172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SpPr/>
      </xdr:nvSpPr>
      <xdr:spPr>
        <a:xfrm>
          <a:off x="847725" y="39433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9525</xdr:colOff>
      <xdr:row>186</xdr:row>
      <xdr:rowOff>38100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/>
      </xdr:nvSpPr>
      <xdr:spPr>
        <a:xfrm>
          <a:off x="847725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38100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SpPr/>
      </xdr:nvSpPr>
      <xdr:spPr>
        <a:xfrm>
          <a:off x="847725" y="45281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0</xdr:col>
      <xdr:colOff>828675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SpPr/>
      </xdr:nvSpPr>
      <xdr:spPr>
        <a:xfrm>
          <a:off x="82867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150</xdr:row>
      <xdr:rowOff>171450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SpPr/>
      </xdr:nvSpPr>
      <xdr:spPr>
        <a:xfrm>
          <a:off x="838200" y="346138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Pais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Vasco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47625</xdr:rowOff>
    </xdr:from>
    <xdr:to>
      <xdr:col>10</xdr:col>
      <xdr:colOff>218698</xdr:colOff>
      <xdr:row>30</xdr:row>
      <xdr:rowOff>57150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847723" y="60674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38</xdr:row>
      <xdr:rowOff>28575</xdr:rowOff>
    </xdr:from>
    <xdr:to>
      <xdr:col>10</xdr:col>
      <xdr:colOff>218700</xdr:colOff>
      <xdr:row>39</xdr:row>
      <xdr:rowOff>161850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847725" y="87153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19049</xdr:colOff>
      <xdr:row>52</xdr:row>
      <xdr:rowOff>57150</xdr:rowOff>
    </xdr:from>
    <xdr:to>
      <xdr:col>10</xdr:col>
      <xdr:colOff>228224</xdr:colOff>
      <xdr:row>54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>
        <a:xfrm>
          <a:off x="857249" y="120777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63</xdr:row>
      <xdr:rowOff>142875</xdr:rowOff>
    </xdr:from>
    <xdr:to>
      <xdr:col>10</xdr:col>
      <xdr:colOff>256800</xdr:colOff>
      <xdr:row>65</xdr:row>
      <xdr:rowOff>85725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885825" y="14839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47625</xdr:colOff>
      <xdr:row>93</xdr:row>
      <xdr:rowOff>133350</xdr:rowOff>
    </xdr:from>
    <xdr:to>
      <xdr:col>10</xdr:col>
      <xdr:colOff>256800</xdr:colOff>
      <xdr:row>95</xdr:row>
      <xdr:rowOff>104775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/>
      </xdr:nvSpPr>
      <xdr:spPr>
        <a:xfrm>
          <a:off x="885825" y="22002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57150</xdr:colOff>
      <xdr:row>106</xdr:row>
      <xdr:rowOff>47625</xdr:rowOff>
    </xdr:from>
    <xdr:to>
      <xdr:col>10</xdr:col>
      <xdr:colOff>266325</xdr:colOff>
      <xdr:row>108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/>
      </xdr:nvSpPr>
      <xdr:spPr>
        <a:xfrm>
          <a:off x="895350" y="249174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135</xdr:row>
      <xdr:rowOff>142875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/>
      </xdr:nvSpPr>
      <xdr:spPr>
        <a:xfrm>
          <a:off x="857250" y="30784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160</xdr:row>
      <xdr:rowOff>171450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/>
      </xdr:nvSpPr>
      <xdr:spPr>
        <a:xfrm>
          <a:off x="876300" y="36614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28575</xdr:colOff>
      <xdr:row>171</xdr:row>
      <xdr:rowOff>200025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/>
      </xdr:nvSpPr>
      <xdr:spPr>
        <a:xfrm>
          <a:off x="866775" y="393763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38100</xdr:colOff>
      <xdr:row>186</xdr:row>
      <xdr:rowOff>47625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/>
      </xdr:nvSpPr>
      <xdr:spPr>
        <a:xfrm>
          <a:off x="876300" y="423481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/>
      </xdr:nvSpPr>
      <xdr:spPr>
        <a:xfrm>
          <a:off x="847725" y="45243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47625</xdr:colOff>
      <xdr:row>214</xdr:row>
      <xdr:rowOff>171450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/>
      </xdr:nvSpPr>
      <xdr:spPr>
        <a:xfrm>
          <a:off x="885825" y="484727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28575</xdr:colOff>
      <xdr:row>151</xdr:row>
      <xdr:rowOff>9525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/>
      </xdr:nvSpPr>
      <xdr:spPr>
        <a:xfrm>
          <a:off x="866775" y="346329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La Rioja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Andalucía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28675" y="1076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10</xdr:col>
      <xdr:colOff>209175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10</xdr:col>
      <xdr:colOff>209175</xdr:colOff>
      <xdr:row>81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10</xdr:col>
      <xdr:colOff>209175</xdr:colOff>
      <xdr:row>85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38200" y="1864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10</xdr:col>
      <xdr:colOff>209175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38200" y="21478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10</xdr:col>
      <xdr:colOff>209175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38200" y="24317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117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121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1534400" cy="333375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38200" y="33575625"/>
          <a:ext cx="11534400" cy="3333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Aragón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53</xdr:row>
      <xdr:rowOff>0</xdr:rowOff>
    </xdr:from>
    <xdr:to>
      <xdr:col>10</xdr:col>
      <xdr:colOff>209174</xdr:colOff>
      <xdr:row>54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10</xdr:col>
      <xdr:colOff>209175</xdr:colOff>
      <xdr:row>66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10</xdr:col>
      <xdr:colOff>209175</xdr:colOff>
      <xdr:row>82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10</xdr:col>
      <xdr:colOff>209175</xdr:colOff>
      <xdr:row>86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10</xdr:col>
      <xdr:colOff>209175</xdr:colOff>
      <xdr:row>96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10</xdr:col>
      <xdr:colOff>209175</xdr:colOff>
      <xdr:row>108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118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</a:t>
          </a:r>
        </a:p>
      </xdr:txBody>
    </xdr:sp>
    <xdr:clientData/>
  </xdr:oneCellAnchor>
  <xdr:oneCellAnchor>
    <xdr:from>
      <xdr:col>1</xdr:col>
      <xdr:colOff>0</xdr:colOff>
      <xdr:row>122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838200" y="26889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137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838200" y="3637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838200" y="39576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838200" y="4233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9525</xdr:rowOff>
    </xdr:from>
    <xdr:ext cx="11534400" cy="342900"/>
    <xdr:sp macro="" textlink="">
      <xdr:nvSpPr>
        <xdr:cNvPr id="24" name="23 Rectángulo redondead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838200" y="33547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Principado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Asturias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10</xdr:col>
      <xdr:colOff>209175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10</xdr:col>
      <xdr:colOff>209175</xdr:colOff>
      <xdr:row>81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10</xdr:col>
      <xdr:colOff>209175</xdr:colOff>
      <xdr:row>85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10</xdr:col>
      <xdr:colOff>209175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10</xdr:col>
      <xdr:colOff>209175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117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121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838200" y="26889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838200" y="3637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838200" y="39576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838200" y="4233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9525</xdr:rowOff>
    </xdr:from>
    <xdr:ext cx="11534400" cy="342900"/>
    <xdr:sp macro="" textlink="">
      <xdr:nvSpPr>
        <xdr:cNvPr id="25" name="24 Rectángulo redondeado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838200" y="33547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Illes Balears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0</xdr:col>
      <xdr:colOff>819148</xdr:colOff>
      <xdr:row>25</xdr:row>
      <xdr:rowOff>123825</xdr:rowOff>
    </xdr:from>
    <xdr:to>
      <xdr:col>10</xdr:col>
      <xdr:colOff>190123</xdr:colOff>
      <xdr:row>29</xdr:row>
      <xdr:rowOff>133350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9148" y="59817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28575</xdr:rowOff>
    </xdr:from>
    <xdr:to>
      <xdr:col>10</xdr:col>
      <xdr:colOff>228225</xdr:colOff>
      <xdr:row>39</xdr:row>
      <xdr:rowOff>161850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857250" y="87153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47624</xdr:colOff>
      <xdr:row>52</xdr:row>
      <xdr:rowOff>57150</xdr:rowOff>
    </xdr:from>
    <xdr:to>
      <xdr:col>10</xdr:col>
      <xdr:colOff>256799</xdr:colOff>
      <xdr:row>54</xdr:row>
      <xdr:rowOff>28575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885824" y="120777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28575</xdr:colOff>
      <xdr:row>64</xdr:row>
      <xdr:rowOff>47625</xdr:rowOff>
    </xdr:from>
    <xdr:to>
      <xdr:col>10</xdr:col>
      <xdr:colOff>237750</xdr:colOff>
      <xdr:row>66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866775" y="14935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0</xdr:rowOff>
    </xdr:from>
    <xdr:to>
      <xdr:col>10</xdr:col>
      <xdr:colOff>228225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857250" y="22031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106</xdr:row>
      <xdr:rowOff>57150</xdr:rowOff>
    </xdr:from>
    <xdr:to>
      <xdr:col>10</xdr:col>
      <xdr:colOff>228225</xdr:colOff>
      <xdr:row>108</xdr:row>
      <xdr:rowOff>28575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857250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876300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66675</xdr:colOff>
      <xdr:row>161</xdr:row>
      <xdr:rowOff>95250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904875" y="36718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809625</xdr:colOff>
      <xdr:row>172</xdr:row>
      <xdr:rowOff>28575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809625" y="39452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oneCellAnchor>
  <xdr:oneCellAnchor>
    <xdr:from>
      <xdr:col>1</xdr:col>
      <xdr:colOff>9525</xdr:colOff>
      <xdr:row>185</xdr:row>
      <xdr:rowOff>133350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847725" y="42271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38100</xdr:colOff>
      <xdr:row>201</xdr:row>
      <xdr:rowOff>28575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876300" y="45272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1</xdr:col>
      <xdr:colOff>28575</xdr:colOff>
      <xdr:row>215</xdr:row>
      <xdr:rowOff>66675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866775" y="48548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57150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838200" y="3468052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Canarias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38098</xdr:colOff>
      <xdr:row>26</xdr:row>
      <xdr:rowOff>0</xdr:rowOff>
    </xdr:from>
    <xdr:to>
      <xdr:col>10</xdr:col>
      <xdr:colOff>247273</xdr:colOff>
      <xdr:row>30</xdr:row>
      <xdr:rowOff>9525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876298" y="60198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800100</xdr:colOff>
      <xdr:row>38</xdr:row>
      <xdr:rowOff>104775</xdr:rowOff>
    </xdr:from>
    <xdr:to>
      <xdr:col>10</xdr:col>
      <xdr:colOff>171075</xdr:colOff>
      <xdr:row>40</xdr:row>
      <xdr:rowOff>76125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800100" y="87915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38099</xdr:colOff>
      <xdr:row>52</xdr:row>
      <xdr:rowOff>19050</xdr:rowOff>
    </xdr:from>
    <xdr:to>
      <xdr:col>10</xdr:col>
      <xdr:colOff>247274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876299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63</xdr:row>
      <xdr:rowOff>171450</xdr:rowOff>
    </xdr:from>
    <xdr:to>
      <xdr:col>10</xdr:col>
      <xdr:colOff>199650</xdr:colOff>
      <xdr:row>65</xdr:row>
      <xdr:rowOff>114300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828675" y="14868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Ingresados directamente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93</xdr:row>
      <xdr:rowOff>152400</xdr:rowOff>
    </xdr:from>
    <xdr:to>
      <xdr:col>10</xdr:col>
      <xdr:colOff>209175</xdr:colOff>
      <xdr:row>95</xdr:row>
      <xdr:rowOff>123825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838200" y="22021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106</xdr:row>
      <xdr:rowOff>0</xdr:rowOff>
    </xdr:from>
    <xdr:to>
      <xdr:col>10</xdr:col>
      <xdr:colOff>190125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819150" y="248697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28575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866775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161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819150" y="36642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38100</xdr:colOff>
      <xdr:row>172</xdr:row>
      <xdr:rowOff>28575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876300" y="39452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9525</xdr:colOff>
      <xdr:row>186</xdr:row>
      <xdr:rowOff>19050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847725" y="423195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819150</xdr:colOff>
      <xdr:row>200</xdr:row>
      <xdr:rowOff>133350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819150" y="4519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38100</xdr:colOff>
      <xdr:row>214</xdr:row>
      <xdr:rowOff>161925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876300" y="48463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151</xdr:row>
      <xdr:rowOff>38100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828675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Cantabria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38098</xdr:colOff>
      <xdr:row>26</xdr:row>
      <xdr:rowOff>85725</xdr:rowOff>
    </xdr:from>
    <xdr:to>
      <xdr:col>10</xdr:col>
      <xdr:colOff>247273</xdr:colOff>
      <xdr:row>30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876298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38</xdr:row>
      <xdr:rowOff>38100</xdr:rowOff>
    </xdr:from>
    <xdr:to>
      <xdr:col>10</xdr:col>
      <xdr:colOff>237750</xdr:colOff>
      <xdr:row>40</xdr:row>
      <xdr:rowOff>9450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866775" y="87249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819149</xdr:colOff>
      <xdr:row>52</xdr:row>
      <xdr:rowOff>76200</xdr:rowOff>
    </xdr:from>
    <xdr:to>
      <xdr:col>10</xdr:col>
      <xdr:colOff>190124</xdr:colOff>
      <xdr:row>54</xdr:row>
      <xdr:rowOff>47625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19149" y="12096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9525</xdr:rowOff>
    </xdr:from>
    <xdr:to>
      <xdr:col>10</xdr:col>
      <xdr:colOff>209175</xdr:colOff>
      <xdr:row>65</xdr:row>
      <xdr:rowOff>142875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838200" y="14897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76200</xdr:rowOff>
    </xdr:from>
    <xdr:to>
      <xdr:col>10</xdr:col>
      <xdr:colOff>228225</xdr:colOff>
      <xdr:row>96</xdr:row>
      <xdr:rowOff>47625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857250" y="2210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106</xdr:row>
      <xdr:rowOff>47625</xdr:rowOff>
    </xdr:from>
    <xdr:to>
      <xdr:col>10</xdr:col>
      <xdr:colOff>228225</xdr:colOff>
      <xdr:row>108</xdr:row>
      <xdr:rowOff>19050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857250" y="249174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47625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847725" y="30851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76200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838200" y="36699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809625</xdr:colOff>
      <xdr:row>171</xdr:row>
      <xdr:rowOff>228600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809625" y="39404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19050</xdr:colOff>
      <xdr:row>186</xdr:row>
      <xdr:rowOff>95250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857250" y="423957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857250" y="45243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838200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151</xdr:row>
      <xdr:rowOff>47625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847725" y="346710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Castilla y León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19048</xdr:colOff>
      <xdr:row>26</xdr:row>
      <xdr:rowOff>85725</xdr:rowOff>
    </xdr:from>
    <xdr:to>
      <xdr:col>10</xdr:col>
      <xdr:colOff>228223</xdr:colOff>
      <xdr:row>30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857248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10</xdr:col>
      <xdr:colOff>209175</xdr:colOff>
      <xdr:row>39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838200" y="86868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9524</xdr:colOff>
      <xdr:row>52</xdr:row>
      <xdr:rowOff>38100</xdr:rowOff>
    </xdr:from>
    <xdr:to>
      <xdr:col>10</xdr:col>
      <xdr:colOff>218699</xdr:colOff>
      <xdr:row>54</xdr:row>
      <xdr:rowOff>9525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847724" y="12058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64</xdr:row>
      <xdr:rowOff>28575</xdr:rowOff>
    </xdr:from>
    <xdr:to>
      <xdr:col>10</xdr:col>
      <xdr:colOff>199650</xdr:colOff>
      <xdr:row>66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828675" y="14916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819150</xdr:colOff>
      <xdr:row>94</xdr:row>
      <xdr:rowOff>47625</xdr:rowOff>
    </xdr:from>
    <xdr:to>
      <xdr:col>10</xdr:col>
      <xdr:colOff>190125</xdr:colOff>
      <xdr:row>96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819150" y="22078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9525</xdr:colOff>
      <xdr:row>106</xdr:row>
      <xdr:rowOff>19050</xdr:rowOff>
    </xdr:from>
    <xdr:to>
      <xdr:col>10</xdr:col>
      <xdr:colOff>218700</xdr:colOff>
      <xdr:row>107</xdr:row>
      <xdr:rowOff>152400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847725" y="24888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9525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81915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47625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847725" y="36671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28575</xdr:colOff>
      <xdr:row>171</xdr:row>
      <xdr:rowOff>238125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866775" y="39414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38100</xdr:colOff>
      <xdr:row>186</xdr:row>
      <xdr:rowOff>38100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876300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28575</xdr:rowOff>
    </xdr:from>
    <xdr:to>
      <xdr:col>10</xdr:col>
      <xdr:colOff>209175</xdr:colOff>
      <xdr:row>191</xdr:row>
      <xdr:rowOff>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838200" y="42814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857250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28575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866775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150</xdr:row>
      <xdr:rowOff>152400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828675" y="345948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Castilla La Mancha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66675</xdr:rowOff>
    </xdr:from>
    <xdr:to>
      <xdr:col>10</xdr:col>
      <xdr:colOff>218698</xdr:colOff>
      <xdr:row>30</xdr:row>
      <xdr:rowOff>76200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847723" y="60864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19050</xdr:rowOff>
    </xdr:from>
    <xdr:to>
      <xdr:col>10</xdr:col>
      <xdr:colOff>228225</xdr:colOff>
      <xdr:row>39</xdr:row>
      <xdr:rowOff>152325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857250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8199" y="12020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800100</xdr:colOff>
      <xdr:row>63</xdr:row>
      <xdr:rowOff>171450</xdr:rowOff>
    </xdr:from>
    <xdr:to>
      <xdr:col>10</xdr:col>
      <xdr:colOff>171075</xdr:colOff>
      <xdr:row>65</xdr:row>
      <xdr:rowOff>114300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800100" y="14868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828675</xdr:colOff>
      <xdr:row>94</xdr:row>
      <xdr:rowOff>9525</xdr:rowOff>
    </xdr:from>
    <xdr:to>
      <xdr:col>10</xdr:col>
      <xdr:colOff>199650</xdr:colOff>
      <xdr:row>95</xdr:row>
      <xdr:rowOff>142875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828675" y="22040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57150</xdr:rowOff>
    </xdr:from>
    <xdr:to>
      <xdr:col>10</xdr:col>
      <xdr:colOff>199650</xdr:colOff>
      <xdr:row>108</xdr:row>
      <xdr:rowOff>28575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828675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819150" y="30832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66675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857250" y="36690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38100</xdr:colOff>
      <xdr:row>171</xdr:row>
      <xdr:rowOff>238125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876300" y="39414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19050</xdr:colOff>
      <xdr:row>186</xdr:row>
      <xdr:rowOff>66675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>
        <a:xfrm>
          <a:off x="857250" y="4236720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28575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866775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38100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/>
      </xdr:nvSpPr>
      <xdr:spPr>
        <a:xfrm>
          <a:off x="876300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151</xdr:row>
      <xdr:rowOff>66675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828675" y="34690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38"/>
  <sheetViews>
    <sheetView tabSelected="1" workbookViewId="0"/>
  </sheetViews>
  <sheetFormatPr baseColWidth="10" defaultRowHeight="15" x14ac:dyDescent="0.25"/>
  <cols>
    <col min="1" max="21" width="11" style="1"/>
    <col min="22" max="22" width="7.5" style="1" customWidth="1"/>
    <col min="23" max="16384" width="11" style="1"/>
  </cols>
  <sheetData>
    <row r="2" spans="2:19" ht="15.75" x14ac:dyDescent="0.25">
      <c r="C2" s="2"/>
    </row>
    <row r="3" spans="2:19" ht="15.75" x14ac:dyDescent="0.25">
      <c r="C3" s="2"/>
    </row>
    <row r="4" spans="2:19" ht="15.75" x14ac:dyDescent="0.25">
      <c r="C4" s="2"/>
    </row>
    <row r="5" spans="2:19" ht="15.75" x14ac:dyDescent="0.25">
      <c r="C5" s="2"/>
    </row>
    <row r="6" spans="2:19" ht="15.75" x14ac:dyDescent="0.25">
      <c r="C6" s="2"/>
    </row>
    <row r="7" spans="2:19" ht="15.75" x14ac:dyDescent="0.25">
      <c r="C7" s="2"/>
    </row>
    <row r="8" spans="2:19" ht="15.75" x14ac:dyDescent="0.25">
      <c r="C8" s="2"/>
    </row>
    <row r="9" spans="2:19" ht="18.75" customHeight="1" x14ac:dyDescent="0.25">
      <c r="B9" s="27" t="s">
        <v>102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</row>
    <row r="13" spans="2:19" ht="15.75" thickBot="1" x14ac:dyDescent="0.3"/>
    <row r="14" spans="2:19" s="3" customFormat="1" ht="30" customHeight="1" thickTop="1" thickBot="1" x14ac:dyDescent="0.25">
      <c r="C14" s="24" t="s">
        <v>0</v>
      </c>
      <c r="D14" s="25"/>
      <c r="E14" s="25"/>
      <c r="F14" s="25"/>
      <c r="G14" s="25"/>
      <c r="H14" s="26"/>
      <c r="L14" s="24" t="s">
        <v>1</v>
      </c>
      <c r="M14" s="25"/>
      <c r="N14" s="25"/>
      <c r="O14" s="25"/>
      <c r="P14" s="25"/>
      <c r="Q14" s="26"/>
    </row>
    <row r="15" spans="2:19" s="3" customFormat="1" ht="15" customHeight="1" thickTop="1" thickBot="1" x14ac:dyDescent="0.3">
      <c r="C15" s="1"/>
      <c r="D15" s="1"/>
      <c r="E15" s="1"/>
      <c r="L15" s="1"/>
      <c r="M15" s="1"/>
    </row>
    <row r="16" spans="2:19" s="3" customFormat="1" ht="30" customHeight="1" thickTop="1" thickBot="1" x14ac:dyDescent="0.25">
      <c r="C16" s="24" t="s">
        <v>2</v>
      </c>
      <c r="D16" s="25"/>
      <c r="E16" s="25"/>
      <c r="F16" s="25"/>
      <c r="G16" s="25"/>
      <c r="H16" s="26"/>
      <c r="L16" s="24" t="s">
        <v>3</v>
      </c>
      <c r="M16" s="25"/>
      <c r="N16" s="25"/>
      <c r="O16" s="25"/>
      <c r="P16" s="25"/>
      <c r="Q16" s="26"/>
    </row>
    <row r="17" spans="3:20" s="3" customFormat="1" ht="15" customHeight="1" thickTop="1" thickBot="1" x14ac:dyDescent="0.3">
      <c r="D17" s="1"/>
      <c r="E17" s="1"/>
      <c r="M17" s="1"/>
    </row>
    <row r="18" spans="3:20" s="3" customFormat="1" ht="30" customHeight="1" thickTop="1" thickBot="1" x14ac:dyDescent="0.25">
      <c r="C18" s="24" t="s">
        <v>4</v>
      </c>
      <c r="D18" s="25"/>
      <c r="E18" s="25"/>
      <c r="F18" s="25"/>
      <c r="G18" s="25"/>
      <c r="H18" s="26"/>
      <c r="L18" s="24" t="s">
        <v>5</v>
      </c>
      <c r="M18" s="25"/>
      <c r="N18" s="25"/>
      <c r="O18" s="25"/>
      <c r="P18" s="25"/>
      <c r="Q18" s="26"/>
    </row>
    <row r="19" spans="3:20" s="3" customFormat="1" ht="15" customHeight="1" thickTop="1" thickBot="1" x14ac:dyDescent="0.3">
      <c r="D19" s="1"/>
      <c r="E19" s="1"/>
      <c r="M19" s="1"/>
    </row>
    <row r="20" spans="3:20" s="3" customFormat="1" ht="30" customHeight="1" thickTop="1" thickBot="1" x14ac:dyDescent="0.25">
      <c r="C20" s="24" t="s">
        <v>6</v>
      </c>
      <c r="D20" s="25"/>
      <c r="E20" s="25"/>
      <c r="F20" s="25"/>
      <c r="G20" s="25"/>
      <c r="H20" s="26"/>
      <c r="L20" s="24" t="s">
        <v>7</v>
      </c>
      <c r="M20" s="25"/>
      <c r="N20" s="25"/>
      <c r="O20" s="25"/>
      <c r="P20" s="25"/>
      <c r="Q20" s="26"/>
    </row>
    <row r="21" spans="3:20" s="3" customFormat="1" ht="15" customHeight="1" thickTop="1" thickBot="1" x14ac:dyDescent="0.3">
      <c r="C21" s="1"/>
      <c r="D21" s="1"/>
      <c r="E21" s="1"/>
      <c r="M21" s="1"/>
      <c r="T21" s="1"/>
    </row>
    <row r="22" spans="3:20" s="3" customFormat="1" ht="30" customHeight="1" thickTop="1" thickBot="1" x14ac:dyDescent="0.25">
      <c r="C22" s="24" t="s">
        <v>8</v>
      </c>
      <c r="D22" s="25"/>
      <c r="E22" s="25"/>
      <c r="F22" s="25"/>
      <c r="G22" s="25"/>
      <c r="H22" s="26"/>
      <c r="L22" s="24" t="s">
        <v>9</v>
      </c>
      <c r="M22" s="25"/>
      <c r="N22" s="25"/>
      <c r="O22" s="25"/>
      <c r="P22" s="25"/>
      <c r="Q22" s="26"/>
    </row>
    <row r="23" spans="3:20" s="3" customFormat="1" ht="15" customHeight="1" thickTop="1" thickBot="1" x14ac:dyDescent="0.3">
      <c r="C23" s="1"/>
      <c r="D23" s="1"/>
      <c r="E23" s="1"/>
    </row>
    <row r="24" spans="3:20" s="3" customFormat="1" ht="30" customHeight="1" thickTop="1" thickBot="1" x14ac:dyDescent="0.25">
      <c r="C24" s="24" t="s">
        <v>10</v>
      </c>
      <c r="D24" s="25"/>
      <c r="E24" s="25"/>
      <c r="F24" s="25"/>
      <c r="G24" s="25"/>
      <c r="H24" s="26"/>
      <c r="L24" s="24" t="s">
        <v>11</v>
      </c>
      <c r="M24" s="25"/>
      <c r="N24" s="25"/>
      <c r="O24" s="25"/>
      <c r="P24" s="25"/>
      <c r="Q24" s="26"/>
    </row>
    <row r="25" spans="3:20" s="3" customFormat="1" ht="15" customHeight="1" thickTop="1" thickBot="1" x14ac:dyDescent="0.3">
      <c r="C25" s="1"/>
      <c r="D25" s="1"/>
      <c r="E25" s="1"/>
    </row>
    <row r="26" spans="3:20" s="3" customFormat="1" ht="30" customHeight="1" thickTop="1" thickBot="1" x14ac:dyDescent="0.25">
      <c r="C26" s="24" t="s">
        <v>12</v>
      </c>
      <c r="D26" s="25"/>
      <c r="E26" s="25"/>
      <c r="F26" s="25"/>
      <c r="G26" s="25"/>
      <c r="H26" s="26"/>
      <c r="L26" s="24" t="s">
        <v>13</v>
      </c>
      <c r="M26" s="25"/>
      <c r="N26" s="25"/>
      <c r="O26" s="25"/>
      <c r="P26" s="25"/>
      <c r="Q26" s="26"/>
    </row>
    <row r="27" spans="3:20" s="3" customFormat="1" ht="15" customHeight="1" thickTop="1" thickBot="1" x14ac:dyDescent="0.3">
      <c r="C27" s="1"/>
      <c r="D27" s="1"/>
      <c r="E27" s="1"/>
    </row>
    <row r="28" spans="3:20" s="3" customFormat="1" ht="30" customHeight="1" thickTop="1" thickBot="1" x14ac:dyDescent="0.25">
      <c r="C28" s="24" t="s">
        <v>14</v>
      </c>
      <c r="D28" s="25"/>
      <c r="E28" s="25"/>
      <c r="F28" s="25"/>
      <c r="G28" s="25"/>
      <c r="H28" s="26"/>
      <c r="L28" s="24" t="s">
        <v>15</v>
      </c>
      <c r="M28" s="25"/>
      <c r="N28" s="25"/>
      <c r="O28" s="25"/>
      <c r="P28" s="25"/>
      <c r="Q28" s="26"/>
    </row>
    <row r="29" spans="3:20" s="3" customFormat="1" ht="15" customHeight="1" thickTop="1" thickBot="1" x14ac:dyDescent="0.3">
      <c r="C29" s="1"/>
      <c r="D29" s="1"/>
      <c r="E29" s="1"/>
    </row>
    <row r="30" spans="3:20" s="3" customFormat="1" ht="30" customHeight="1" thickTop="1" thickBot="1" x14ac:dyDescent="0.25">
      <c r="C30" s="24" t="s">
        <v>16</v>
      </c>
      <c r="D30" s="25"/>
      <c r="E30" s="25"/>
      <c r="F30" s="25"/>
      <c r="G30" s="25"/>
      <c r="H30" s="26"/>
    </row>
    <row r="31" spans="3:20" s="3" customFormat="1" ht="15" customHeight="1" thickTop="1" x14ac:dyDescent="0.25">
      <c r="C31" s="1"/>
      <c r="D31" s="1"/>
      <c r="E31" s="1"/>
    </row>
    <row r="32" spans="3:20" s="3" customFormat="1" x14ac:dyDescent="0.25">
      <c r="D32" s="1"/>
      <c r="E32" s="1"/>
    </row>
    <row r="33" spans="5:5" s="3" customFormat="1" x14ac:dyDescent="0.25">
      <c r="E33" s="1"/>
    </row>
    <row r="34" spans="5:5" s="3" customFormat="1" x14ac:dyDescent="0.25">
      <c r="E34" s="1"/>
    </row>
    <row r="35" spans="5:5" s="3" customFormat="1" x14ac:dyDescent="0.25">
      <c r="E35" s="1"/>
    </row>
    <row r="36" spans="5:5" s="3" customFormat="1" x14ac:dyDescent="0.25">
      <c r="E36" s="1"/>
    </row>
    <row r="37" spans="5:5" s="3" customFormat="1" x14ac:dyDescent="0.25">
      <c r="E37" s="1"/>
    </row>
    <row r="38" spans="5:5" s="3" customFormat="1" x14ac:dyDescent="0.25">
      <c r="E38" s="1"/>
    </row>
  </sheetData>
  <mergeCells count="18">
    <mergeCell ref="C26:H26"/>
    <mergeCell ref="L26:Q26"/>
    <mergeCell ref="C28:H28"/>
    <mergeCell ref="L28:Q28"/>
    <mergeCell ref="C30:H30"/>
    <mergeCell ref="C20:H20"/>
    <mergeCell ref="L20:Q20"/>
    <mergeCell ref="C22:H22"/>
    <mergeCell ref="L22:Q22"/>
    <mergeCell ref="C24:H24"/>
    <mergeCell ref="L24:Q24"/>
    <mergeCell ref="C18:H18"/>
    <mergeCell ref="L18:Q18"/>
    <mergeCell ref="B9:S9"/>
    <mergeCell ref="C14:H14"/>
    <mergeCell ref="L14:Q14"/>
    <mergeCell ref="C16:H16"/>
    <mergeCell ref="L16:Q16"/>
  </mergeCells>
  <hyperlinks>
    <hyperlink ref="C14:H14" location="Andalucía!A1" display="Andalucía" xr:uid="{00000000-0004-0000-0000-000000000000}"/>
    <hyperlink ref="C16:H16" location="Aragón!A1" display="Aragón" xr:uid="{00000000-0004-0000-0000-000001000000}"/>
    <hyperlink ref="C18:H18" location="Asturias!A1" display="Principado de Asturias" xr:uid="{00000000-0004-0000-0000-000002000000}"/>
    <hyperlink ref="C20:H20" location="'Illes Balears'!A1" display="Balears, Illes" xr:uid="{00000000-0004-0000-0000-000003000000}"/>
    <hyperlink ref="C22:H22" location="Canarias!A1" display="Canarias" xr:uid="{00000000-0004-0000-0000-000004000000}"/>
    <hyperlink ref="C24:H24" location="Cantabria!A1" display="Cantabria" xr:uid="{00000000-0004-0000-0000-000005000000}"/>
    <hyperlink ref="C26:H26" location="'Castilla y León'!A1" display="Castilla y León" xr:uid="{00000000-0004-0000-0000-000006000000}"/>
    <hyperlink ref="C28:H28" location="'Castilla La Mancha'!A1" display="Castilla - La Mancha" xr:uid="{00000000-0004-0000-0000-000007000000}"/>
    <hyperlink ref="C30:H30" location="Cataluña!A1" display="Cataluña" xr:uid="{00000000-0004-0000-0000-000008000000}"/>
    <hyperlink ref="L14:Q14" location="'Com. Valenciana'!A1" display="Com. Valenciana" xr:uid="{00000000-0004-0000-0000-000009000000}"/>
    <hyperlink ref="L16:Q16" location="Extremadura!A1" display="Extremadura" xr:uid="{00000000-0004-0000-0000-00000A000000}"/>
    <hyperlink ref="L18:Q18" location="Galicia!A1" display="Galicia" xr:uid="{00000000-0004-0000-0000-00000B000000}"/>
    <hyperlink ref="L20:Q20" location="'Com. Madrid'!A1" display="Madrid, Comunidad de" xr:uid="{00000000-0004-0000-0000-00000C000000}"/>
    <hyperlink ref="L22:Q22" location="'Región de Murcia'!A1" display="Murcia, Región de" xr:uid="{00000000-0004-0000-0000-00000D000000}"/>
    <hyperlink ref="L24:Q24" location="Navarra!A1" display="Navarra, Comunidad Foral de" xr:uid="{00000000-0004-0000-0000-00000E000000}"/>
    <hyperlink ref="L26:Q26" location="'Pais Vasco'!A1" display="País Vasco" xr:uid="{00000000-0004-0000-0000-00000F000000}"/>
    <hyperlink ref="L28:Q28" location="'La Rioja'!A1" display="Rioja, La" xr:uid="{00000000-0004-0000-0000-000010000000}"/>
  </hyperlinks>
  <pageMargins left="0.7" right="0.7" top="0.75" bottom="0.75" header="0.3" footer="0.3"/>
  <pageSetup paperSize="9" orientation="landscape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5795</v>
      </c>
      <c r="D14" s="5">
        <v>6054</v>
      </c>
      <c r="E14" s="6">
        <f>IF(C14&gt;0,(D14-C14)/C14)</f>
        <v>4.4693701466781706E-2</v>
      </c>
    </row>
    <row r="15" spans="1:5" ht="20.100000000000001" customHeight="1" thickBot="1" x14ac:dyDescent="0.25">
      <c r="B15" s="4" t="s">
        <v>17</v>
      </c>
      <c r="C15" s="5">
        <v>5714</v>
      </c>
      <c r="D15" s="5">
        <v>6002</v>
      </c>
      <c r="E15" s="6">
        <f t="shared" ref="E15:E25" si="0">IF(C15&gt;0,(D15-C15)/C15)</f>
        <v>5.0402520126006302E-2</v>
      </c>
    </row>
    <row r="16" spans="1:5" ht="20.100000000000001" customHeight="1" thickBot="1" x14ac:dyDescent="0.25">
      <c r="B16" s="4" t="s">
        <v>18</v>
      </c>
      <c r="C16" s="5">
        <v>3311</v>
      </c>
      <c r="D16" s="5">
        <v>3592</v>
      </c>
      <c r="E16" s="6">
        <f t="shared" si="0"/>
        <v>8.4868619752340682E-2</v>
      </c>
    </row>
    <row r="17" spans="2:5" ht="20.100000000000001" customHeight="1" thickBot="1" x14ac:dyDescent="0.25">
      <c r="B17" s="4" t="s">
        <v>19</v>
      </c>
      <c r="C17" s="5">
        <v>2403</v>
      </c>
      <c r="D17" s="5">
        <v>2410</v>
      </c>
      <c r="E17" s="6">
        <f t="shared" si="0"/>
        <v>2.9130253849354972E-3</v>
      </c>
    </row>
    <row r="18" spans="2:5" ht="20.100000000000001" customHeight="1" thickBot="1" x14ac:dyDescent="0.25">
      <c r="B18" s="4" t="s">
        <v>100</v>
      </c>
      <c r="C18" s="5">
        <v>6</v>
      </c>
      <c r="D18" s="5">
        <v>15</v>
      </c>
      <c r="E18" s="6">
        <f>IF(C18=0,"-",(D18-C18)/C18)</f>
        <v>1.5</v>
      </c>
    </row>
    <row r="19" spans="2:5" ht="20.100000000000001" customHeight="1" thickBot="1" x14ac:dyDescent="0.25">
      <c r="B19" s="4" t="s">
        <v>101</v>
      </c>
      <c r="C19" s="5">
        <v>1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0.42054602730136509</v>
      </c>
      <c r="D20" s="6">
        <f>D17/D15</f>
        <v>0.40153282239253585</v>
      </c>
      <c r="E20" s="6">
        <f t="shared" si="0"/>
        <v>-4.5210758572222336E-2</v>
      </c>
    </row>
    <row r="21" spans="2:5" ht="30" customHeight="1" thickBot="1" x14ac:dyDescent="0.25">
      <c r="B21" s="4" t="s">
        <v>23</v>
      </c>
      <c r="C21" s="5">
        <v>651</v>
      </c>
      <c r="D21" s="5">
        <v>691</v>
      </c>
      <c r="E21" s="6">
        <f t="shared" si="0"/>
        <v>6.1443932411674347E-2</v>
      </c>
    </row>
    <row r="22" spans="2:5" ht="20.100000000000001" customHeight="1" thickBot="1" x14ac:dyDescent="0.25">
      <c r="B22" s="4" t="s">
        <v>24</v>
      </c>
      <c r="C22" s="5">
        <v>354</v>
      </c>
      <c r="D22" s="5">
        <v>363</v>
      </c>
      <c r="E22" s="6">
        <f t="shared" si="0"/>
        <v>2.5423728813559324E-2</v>
      </c>
    </row>
    <row r="23" spans="2:5" ht="20.100000000000001" customHeight="1" thickBot="1" x14ac:dyDescent="0.25">
      <c r="B23" s="4" t="s">
        <v>25</v>
      </c>
      <c r="C23" s="5">
        <v>297</v>
      </c>
      <c r="D23" s="5">
        <v>328</v>
      </c>
      <c r="E23" s="6">
        <f t="shared" si="0"/>
        <v>0.10437710437710437</v>
      </c>
    </row>
    <row r="24" spans="2:5" ht="20.100000000000001" customHeight="1" thickBot="1" x14ac:dyDescent="0.25">
      <c r="B24" s="4" t="s">
        <v>21</v>
      </c>
      <c r="C24" s="6">
        <f>C23/C21</f>
        <v>0.45622119815668205</v>
      </c>
      <c r="D24" s="6">
        <f t="shared" ref="D24" si="1">D23/D21</f>
        <v>0.47467438494934877</v>
      </c>
      <c r="E24" s="6">
        <f t="shared" si="0"/>
        <v>4.0447894282915939E-2</v>
      </c>
    </row>
    <row r="25" spans="2:5" ht="20.100000000000001" customHeight="1" thickBot="1" x14ac:dyDescent="0.25">
      <c r="B25" s="7" t="s">
        <v>26</v>
      </c>
      <c r="C25" s="6">
        <v>0.14452961478582982</v>
      </c>
      <c r="D25" s="6">
        <v>0.15232802757030706</v>
      </c>
      <c r="E25" s="6">
        <f t="shared" si="0"/>
        <v>5.3957196219150384E-2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1400</v>
      </c>
      <c r="D34" s="5">
        <v>1345</v>
      </c>
      <c r="E34" s="6">
        <f>IF(C34&gt;0,(D34-C34)/C34,"-")</f>
        <v>-3.9285714285714285E-2</v>
      </c>
    </row>
    <row r="35" spans="2:5" ht="20.100000000000001" customHeight="1" thickBot="1" x14ac:dyDescent="0.25">
      <c r="B35" s="4" t="s">
        <v>29</v>
      </c>
      <c r="C35" s="5">
        <v>11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689</v>
      </c>
      <c r="D36" s="5">
        <v>632</v>
      </c>
      <c r="E36" s="6">
        <f t="shared" si="2"/>
        <v>-8.2728592162554432E-2</v>
      </c>
    </row>
    <row r="37" spans="2:5" ht="20.100000000000001" customHeight="1" thickBot="1" x14ac:dyDescent="0.25">
      <c r="B37" s="4" t="s">
        <v>30</v>
      </c>
      <c r="C37" s="5">
        <v>700</v>
      </c>
      <c r="D37" s="5">
        <v>713</v>
      </c>
      <c r="E37" s="6">
        <f t="shared" si="2"/>
        <v>1.8571428571428572E-2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390</v>
      </c>
      <c r="D44" s="5">
        <v>457</v>
      </c>
      <c r="E44" s="6">
        <f>IF(C44&gt;0,(D44-C44)/C44,"-")</f>
        <v>0.1717948717948718</v>
      </c>
    </row>
    <row r="45" spans="2:5" ht="20.100000000000001" customHeight="1" thickBot="1" x14ac:dyDescent="0.25">
      <c r="B45" s="4" t="s">
        <v>34</v>
      </c>
      <c r="C45" s="5">
        <v>49</v>
      </c>
      <c r="D45" s="5">
        <v>43</v>
      </c>
      <c r="E45" s="6">
        <f t="shared" ref="E45:E51" si="3">IF(C45&gt;0,(D45-C45)/C45,"-")</f>
        <v>-0.12244897959183673</v>
      </c>
    </row>
    <row r="46" spans="2:5" ht="20.100000000000001" customHeight="1" thickBot="1" x14ac:dyDescent="0.25">
      <c r="B46" s="4" t="s">
        <v>31</v>
      </c>
      <c r="C46" s="5">
        <v>75</v>
      </c>
      <c r="D46" s="5">
        <v>98</v>
      </c>
      <c r="E46" s="6">
        <f t="shared" si="3"/>
        <v>0.30666666666666664</v>
      </c>
    </row>
    <row r="47" spans="2:5" ht="20.100000000000001" customHeight="1" thickBot="1" x14ac:dyDescent="0.25">
      <c r="B47" s="4" t="s">
        <v>32</v>
      </c>
      <c r="C47" s="5">
        <v>1907</v>
      </c>
      <c r="D47" s="5">
        <v>2080</v>
      </c>
      <c r="E47" s="6">
        <f t="shared" si="3"/>
        <v>9.0718405873099109E-2</v>
      </c>
    </row>
    <row r="48" spans="2:5" ht="20.100000000000001" customHeight="1" thickBot="1" x14ac:dyDescent="0.25">
      <c r="B48" s="4" t="s">
        <v>35</v>
      </c>
      <c r="C48" s="5">
        <v>1631</v>
      </c>
      <c r="D48" s="5">
        <v>1665</v>
      </c>
      <c r="E48" s="6">
        <f t="shared" si="3"/>
        <v>2.0846106683016553E-2</v>
      </c>
    </row>
    <row r="49" spans="2:5" ht="20.100000000000001" customHeight="1" thickBot="1" x14ac:dyDescent="0.25">
      <c r="B49" s="4" t="s">
        <v>67</v>
      </c>
      <c r="C49" s="5">
        <v>976</v>
      </c>
      <c r="D49" s="5">
        <v>768</v>
      </c>
      <c r="E49" s="6">
        <f t="shared" si="3"/>
        <v>-0.21311475409836064</v>
      </c>
    </row>
    <row r="50" spans="2:5" ht="20.100000000000001" customHeight="1" collapsed="1" thickBot="1" x14ac:dyDescent="0.25">
      <c r="B50" s="4" t="s">
        <v>36</v>
      </c>
      <c r="C50" s="6">
        <f>C44/(C44+C45)</f>
        <v>0.88838268792710706</v>
      </c>
      <c r="D50" s="6">
        <f>D44/(D44+D45)</f>
        <v>0.91400000000000003</v>
      </c>
      <c r="E50" s="6">
        <f t="shared" si="3"/>
        <v>2.8835897435897474E-2</v>
      </c>
    </row>
    <row r="51" spans="2:5" ht="20.100000000000001" customHeight="1" thickBot="1" x14ac:dyDescent="0.25">
      <c r="B51" s="4" t="s">
        <v>37</v>
      </c>
      <c r="C51" s="6">
        <f>C47/(C46+C47)</f>
        <v>0.96215943491422806</v>
      </c>
      <c r="D51" s="6">
        <f t="shared" ref="D51" si="4">D47/(D46+D47)</f>
        <v>0.95500459136822768</v>
      </c>
      <c r="E51" s="6">
        <f t="shared" si="3"/>
        <v>-7.4362348758116141E-3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448</v>
      </c>
      <c r="D58" s="5">
        <v>503</v>
      </c>
      <c r="E58" s="6">
        <f>IF(C58&gt;0,(D58-C58)/C58,"-")</f>
        <v>0.12276785714285714</v>
      </c>
    </row>
    <row r="59" spans="2:5" ht="20.100000000000001" customHeight="1" thickBot="1" x14ac:dyDescent="0.25">
      <c r="B59" s="4" t="s">
        <v>41</v>
      </c>
      <c r="C59" s="5">
        <v>235</v>
      </c>
      <c r="D59" s="5">
        <v>276</v>
      </c>
      <c r="E59" s="6">
        <f t="shared" ref="E59:E63" si="5">IF(C59&gt;0,(D59-C59)/C59,"-")</f>
        <v>0.17446808510638298</v>
      </c>
    </row>
    <row r="60" spans="2:5" ht="20.100000000000001" customHeight="1" thickBot="1" x14ac:dyDescent="0.25">
      <c r="B60" s="4" t="s">
        <v>42</v>
      </c>
      <c r="C60" s="5">
        <v>160</v>
      </c>
      <c r="D60" s="5">
        <v>182</v>
      </c>
      <c r="E60" s="6">
        <f t="shared" si="5"/>
        <v>0.13750000000000001</v>
      </c>
    </row>
    <row r="61" spans="2:5" ht="20.100000000000001" customHeight="1" collapsed="1" thickBot="1" x14ac:dyDescent="0.25">
      <c r="B61" s="4" t="s">
        <v>98</v>
      </c>
      <c r="C61" s="6">
        <f>(C59+C60)/C58</f>
        <v>0.8816964285714286</v>
      </c>
      <c r="D61" s="6">
        <f>(D59+D60)/D58</f>
        <v>0.91053677932405563</v>
      </c>
      <c r="E61" s="6">
        <f t="shared" si="5"/>
        <v>3.2710068701713696E-2</v>
      </c>
    </row>
    <row r="62" spans="2:5" ht="20.100000000000001" customHeight="1" thickBot="1" x14ac:dyDescent="0.25">
      <c r="B62" s="4" t="s">
        <v>39</v>
      </c>
      <c r="C62" s="6">
        <v>0.8422939068100358</v>
      </c>
      <c r="D62" s="6">
        <v>0.87898089171974525</v>
      </c>
      <c r="E62" s="6">
        <f t="shared" si="5"/>
        <v>4.3556037403442285E-2</v>
      </c>
    </row>
    <row r="63" spans="2:5" ht="20.100000000000001" customHeight="1" thickBot="1" x14ac:dyDescent="0.25">
      <c r="B63" s="4" t="s">
        <v>40</v>
      </c>
      <c r="C63" s="6">
        <v>0.94674556213017746</v>
      </c>
      <c r="D63" s="6">
        <v>0.96296296296296291</v>
      </c>
      <c r="E63" s="6">
        <f t="shared" si="5"/>
        <v>1.7129629629629627E-2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7636</v>
      </c>
      <c r="D70" s="5">
        <v>7533</v>
      </c>
      <c r="E70" s="6">
        <f>IF(C70&gt;0,(D70-C70)/C70,"-")</f>
        <v>-1.3488737558931378E-2</v>
      </c>
    </row>
    <row r="71" spans="2:10" ht="20.100000000000001" customHeight="1" thickBot="1" x14ac:dyDescent="0.25">
      <c r="B71" s="4" t="s">
        <v>45</v>
      </c>
      <c r="C71" s="5">
        <v>2560</v>
      </c>
      <c r="D71" s="5">
        <v>2687</v>
      </c>
      <c r="E71" s="6">
        <f t="shared" ref="E71:E77" si="6">IF(C71&gt;0,(D71-C71)/C71,"-")</f>
        <v>4.9609374999999997E-2</v>
      </c>
    </row>
    <row r="72" spans="2:10" ht="20.100000000000001" customHeight="1" thickBot="1" x14ac:dyDescent="0.25">
      <c r="B72" s="4" t="s">
        <v>43</v>
      </c>
      <c r="C72" s="5">
        <v>21</v>
      </c>
      <c r="D72" s="5">
        <v>32</v>
      </c>
      <c r="E72" s="6">
        <f t="shared" si="6"/>
        <v>0.52380952380952384</v>
      </c>
    </row>
    <row r="73" spans="2:10" ht="20.100000000000001" customHeight="1" thickBot="1" x14ac:dyDescent="0.25">
      <c r="B73" s="4" t="s">
        <v>46</v>
      </c>
      <c r="C73" s="5">
        <v>3183</v>
      </c>
      <c r="D73" s="5">
        <v>3101</v>
      </c>
      <c r="E73" s="6">
        <f t="shared" si="6"/>
        <v>-2.5761859880615773E-2</v>
      </c>
    </row>
    <row r="74" spans="2:10" ht="20.100000000000001" customHeight="1" thickBot="1" x14ac:dyDescent="0.25">
      <c r="B74" s="4" t="s">
        <v>47</v>
      </c>
      <c r="C74" s="5">
        <v>1701</v>
      </c>
      <c r="D74" s="5">
        <v>1563</v>
      </c>
      <c r="E74" s="6">
        <f t="shared" si="6"/>
        <v>-8.1128747795414458E-2</v>
      </c>
    </row>
    <row r="75" spans="2:10" ht="20.100000000000001" customHeight="1" thickBot="1" x14ac:dyDescent="0.25">
      <c r="B75" s="4" t="s">
        <v>48</v>
      </c>
      <c r="C75" s="5">
        <v>166</v>
      </c>
      <c r="D75" s="5">
        <v>147</v>
      </c>
      <c r="E75" s="6">
        <f t="shared" si="6"/>
        <v>-0.1144578313253012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5</v>
      </c>
      <c r="D77" s="5">
        <v>3</v>
      </c>
      <c r="E77" s="6">
        <f t="shared" si="6"/>
        <v>-0.4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298</v>
      </c>
      <c r="D90" s="5">
        <v>333</v>
      </c>
      <c r="E90" s="6">
        <f>IF(C90&gt;0,(D90-C90)/C90,"-")</f>
        <v>0.1174496644295302</v>
      </c>
    </row>
    <row r="91" spans="2:5" ht="29.25" thickBot="1" x14ac:dyDescent="0.25">
      <c r="B91" s="4" t="s">
        <v>52</v>
      </c>
      <c r="C91" s="5">
        <v>294</v>
      </c>
      <c r="D91" s="5">
        <v>264</v>
      </c>
      <c r="E91" s="6">
        <f t="shared" ref="E91:E93" si="7">IF(C91&gt;0,(D91-C91)/C91,"-")</f>
        <v>-0.10204081632653061</v>
      </c>
    </row>
    <row r="92" spans="2:5" ht="29.25" customHeight="1" thickBot="1" x14ac:dyDescent="0.25">
      <c r="B92" s="4" t="s">
        <v>53</v>
      </c>
      <c r="C92" s="5">
        <v>535</v>
      </c>
      <c r="D92" s="5">
        <v>414</v>
      </c>
      <c r="E92" s="6">
        <f t="shared" si="7"/>
        <v>-0.22616822429906541</v>
      </c>
    </row>
    <row r="93" spans="2:5" ht="29.25" customHeight="1" thickBot="1" x14ac:dyDescent="0.25">
      <c r="B93" s="4" t="s">
        <v>54</v>
      </c>
      <c r="C93" s="6">
        <f>(C90+C91)/(C90+C91+C92)</f>
        <v>0.5252883762200532</v>
      </c>
      <c r="D93" s="6">
        <f>(D90+D91)/(D90+D91+D92)</f>
        <v>0.59050445103857563</v>
      </c>
      <c r="E93" s="6">
        <f t="shared" si="7"/>
        <v>0.12415289918999119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1146</v>
      </c>
      <c r="D100" s="5">
        <v>1018</v>
      </c>
      <c r="E100" s="6">
        <f>IF(C100&gt;0,(D100-C100)/C100,"-")</f>
        <v>-0.11169284467713787</v>
      </c>
    </row>
    <row r="101" spans="2:5" ht="20.100000000000001" customHeight="1" thickBot="1" x14ac:dyDescent="0.25">
      <c r="B101" s="4" t="s">
        <v>41</v>
      </c>
      <c r="C101" s="5">
        <v>346</v>
      </c>
      <c r="D101" s="5">
        <v>331</v>
      </c>
      <c r="E101" s="6">
        <f t="shared" ref="E101:E105" si="8">IF(C101&gt;0,(D101-C101)/C101,"-")</f>
        <v>-4.3352601156069363E-2</v>
      </c>
    </row>
    <row r="102" spans="2:5" ht="20.100000000000001" customHeight="1" thickBot="1" x14ac:dyDescent="0.25">
      <c r="B102" s="4" t="s">
        <v>42</v>
      </c>
      <c r="C102" s="5">
        <v>259</v>
      </c>
      <c r="D102" s="5">
        <v>268</v>
      </c>
      <c r="E102" s="6">
        <f t="shared" si="8"/>
        <v>3.4749034749034749E-2</v>
      </c>
    </row>
    <row r="103" spans="2:5" ht="20.100000000000001" customHeight="1" thickBot="1" x14ac:dyDescent="0.25">
      <c r="B103" s="4" t="s">
        <v>98</v>
      </c>
      <c r="C103" s="6">
        <f>(C101+C102)/C100</f>
        <v>0.52792321116928442</v>
      </c>
      <c r="D103" s="6">
        <f>(D101+D102)/D100</f>
        <v>0.58840864440078589</v>
      </c>
      <c r="E103" s="6">
        <f t="shared" si="8"/>
        <v>0.11457240741041434</v>
      </c>
    </row>
    <row r="104" spans="2:5" ht="20.100000000000001" customHeight="1" thickBot="1" x14ac:dyDescent="0.25">
      <c r="B104" s="4" t="s">
        <v>39</v>
      </c>
      <c r="C104" s="6">
        <v>0.50882352941176467</v>
      </c>
      <c r="D104" s="6">
        <v>0.59212880143112701</v>
      </c>
      <c r="E104" s="6">
        <f t="shared" si="8"/>
        <v>0.16372134385308204</v>
      </c>
    </row>
    <row r="105" spans="2:5" ht="20.100000000000001" customHeight="1" thickBot="1" x14ac:dyDescent="0.25">
      <c r="B105" s="4" t="s">
        <v>40</v>
      </c>
      <c r="C105" s="6">
        <v>0.55579399141630903</v>
      </c>
      <c r="D105" s="6">
        <v>0.58387799564270149</v>
      </c>
      <c r="E105" s="6">
        <f t="shared" si="8"/>
        <v>5.0529521117756312E-2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1453</v>
      </c>
      <c r="D112" s="5">
        <v>1353</v>
      </c>
      <c r="E112" s="6">
        <f>IF(C112&gt;0,(D112-C112)/C112,"-")</f>
        <v>-6.8823124569855468E-2</v>
      </c>
    </row>
    <row r="113" spans="2:14" ht="15" thickBot="1" x14ac:dyDescent="0.25">
      <c r="B113" s="4" t="s">
        <v>56</v>
      </c>
      <c r="C113" s="5">
        <v>541</v>
      </c>
      <c r="D113" s="5">
        <v>530</v>
      </c>
      <c r="E113" s="6">
        <f t="shared" ref="E113:E114" si="9">IF(C113&gt;0,(D113-C113)/C113,"-")</f>
        <v>-2.0332717190388171E-2</v>
      </c>
    </row>
    <row r="114" spans="2:14" ht="15" thickBot="1" x14ac:dyDescent="0.25">
      <c r="B114" s="4" t="s">
        <v>57</v>
      </c>
      <c r="C114" s="5">
        <v>912</v>
      </c>
      <c r="D114" s="5">
        <v>823</v>
      </c>
      <c r="E114" s="6">
        <f t="shared" si="9"/>
        <v>-9.7587719298245612E-2</v>
      </c>
    </row>
    <row r="115" spans="2:14" s="22" customFormat="1" x14ac:dyDescent="0.2"/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5</v>
      </c>
      <c r="D128" s="10">
        <v>0</v>
      </c>
      <c r="E128" s="10">
        <v>2</v>
      </c>
      <c r="F128" s="10">
        <v>7</v>
      </c>
      <c r="G128" s="10">
        <v>5</v>
      </c>
      <c r="H128" s="10">
        <v>3</v>
      </c>
      <c r="I128" s="10">
        <v>5</v>
      </c>
      <c r="J128" s="10">
        <v>13</v>
      </c>
      <c r="K128" s="6">
        <f>IF(C128=0,"-",(G128-C128)/C128)</f>
        <v>0</v>
      </c>
      <c r="L128" s="6" t="str">
        <f t="shared" ref="L128:N133" si="10">IF(D128=0,"-",(H128-D128)/D128)</f>
        <v>-</v>
      </c>
      <c r="M128" s="6">
        <f t="shared" si="10"/>
        <v>1.5</v>
      </c>
      <c r="N128" s="6">
        <f t="shared" si="10"/>
        <v>0.8571428571428571</v>
      </c>
    </row>
    <row r="129" spans="2:14" ht="15" thickBot="1" x14ac:dyDescent="0.25">
      <c r="B129" s="4" t="s">
        <v>64</v>
      </c>
      <c r="C129" s="10">
        <v>4</v>
      </c>
      <c r="D129" s="10">
        <v>1</v>
      </c>
      <c r="E129" s="10">
        <v>0</v>
      </c>
      <c r="F129" s="10">
        <v>5</v>
      </c>
      <c r="G129" s="10">
        <v>1</v>
      </c>
      <c r="H129" s="10">
        <v>2</v>
      </c>
      <c r="I129" s="10">
        <v>0</v>
      </c>
      <c r="J129" s="10">
        <v>3</v>
      </c>
      <c r="K129" s="6">
        <f t="shared" ref="K129:K133" si="11">IF(C129=0,"-",(G129-C129)/C129)</f>
        <v>-0.75</v>
      </c>
      <c r="L129" s="6">
        <f t="shared" si="10"/>
        <v>1</v>
      </c>
      <c r="M129" s="6" t="str">
        <f t="shared" si="10"/>
        <v>-</v>
      </c>
      <c r="N129" s="6">
        <f t="shared" si="10"/>
        <v>-0.4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2</v>
      </c>
      <c r="D132" s="10">
        <v>2</v>
      </c>
      <c r="E132" s="10">
        <v>0</v>
      </c>
      <c r="F132" s="10">
        <v>4</v>
      </c>
      <c r="G132" s="10">
        <v>4</v>
      </c>
      <c r="H132" s="10">
        <v>0</v>
      </c>
      <c r="I132" s="10">
        <v>0</v>
      </c>
      <c r="J132" s="10">
        <v>4</v>
      </c>
      <c r="K132" s="6">
        <f t="shared" si="11"/>
        <v>1</v>
      </c>
      <c r="L132" s="6">
        <f t="shared" si="10"/>
        <v>-1</v>
      </c>
      <c r="M132" s="6" t="str">
        <f t="shared" si="10"/>
        <v>-</v>
      </c>
      <c r="N132" s="6">
        <f t="shared" si="10"/>
        <v>0</v>
      </c>
    </row>
    <row r="133" spans="2:14" ht="15" thickBot="1" x14ac:dyDescent="0.25">
      <c r="B133" s="4" t="s">
        <v>68</v>
      </c>
      <c r="C133" s="10">
        <v>11</v>
      </c>
      <c r="D133" s="10">
        <v>3</v>
      </c>
      <c r="E133" s="10">
        <v>2</v>
      </c>
      <c r="F133" s="10">
        <v>16</v>
      </c>
      <c r="G133" s="10">
        <v>10</v>
      </c>
      <c r="H133" s="10">
        <v>5</v>
      </c>
      <c r="I133" s="10">
        <v>5</v>
      </c>
      <c r="J133" s="10">
        <v>20</v>
      </c>
      <c r="K133" s="6">
        <f t="shared" si="11"/>
        <v>-9.0909090909090912E-2</v>
      </c>
      <c r="L133" s="6">
        <f t="shared" si="10"/>
        <v>0.66666666666666663</v>
      </c>
      <c r="M133" s="6">
        <f t="shared" si="10"/>
        <v>1.5</v>
      </c>
      <c r="N133" s="6">
        <f t="shared" si="10"/>
        <v>0.25</v>
      </c>
    </row>
    <row r="134" spans="2:14" ht="15" thickBot="1" x14ac:dyDescent="0.25">
      <c r="B134" s="4" t="s">
        <v>36</v>
      </c>
      <c r="C134" s="6">
        <f>IF(C128=0,"-",C128/(C128+C129))</f>
        <v>0.55555555555555558</v>
      </c>
      <c r="D134" s="6" t="str">
        <f>IF(D128=0,"-",D128/(D128+D129))</f>
        <v>-</v>
      </c>
      <c r="E134" s="6">
        <f t="shared" ref="E134:J134" si="12">IF(E128=0,"-",E128/(E128+E129))</f>
        <v>1</v>
      </c>
      <c r="F134" s="6">
        <f t="shared" si="12"/>
        <v>0.58333333333333337</v>
      </c>
      <c r="G134" s="6">
        <f t="shared" si="12"/>
        <v>0.83333333333333337</v>
      </c>
      <c r="H134" s="6">
        <f t="shared" si="12"/>
        <v>0.6</v>
      </c>
      <c r="I134" s="6">
        <f t="shared" si="12"/>
        <v>1</v>
      </c>
      <c r="J134" s="6">
        <f t="shared" si="12"/>
        <v>0.8125</v>
      </c>
      <c r="K134" s="6">
        <f>IF(OR(C134="-",G134="-"),"-",(G134-C134)/C134)</f>
        <v>0.5</v>
      </c>
      <c r="L134" s="6" t="str">
        <f t="shared" ref="L134:N135" si="13">IF(OR(D134="-",H134="-"),"-",(H134-D134)/D134)</f>
        <v>-</v>
      </c>
      <c r="M134" s="6">
        <f t="shared" si="13"/>
        <v>0</v>
      </c>
      <c r="N134" s="6">
        <f t="shared" si="13"/>
        <v>0.39285714285714279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30</v>
      </c>
      <c r="D143" s="10">
        <v>0</v>
      </c>
      <c r="E143" s="10">
        <v>2</v>
      </c>
      <c r="F143" s="10">
        <v>32</v>
      </c>
      <c r="G143" s="10">
        <v>45</v>
      </c>
      <c r="H143" s="10">
        <v>0</v>
      </c>
      <c r="I143" s="10">
        <v>4</v>
      </c>
      <c r="J143" s="10">
        <v>49</v>
      </c>
      <c r="K143" s="6">
        <f>IF(C143=0,"-",(G143-C143)/C143)</f>
        <v>0.5</v>
      </c>
      <c r="L143" s="6" t="str">
        <f t="shared" ref="L143:N147" si="15">IF(D143=0,"-",(H143-D143)/D143)</f>
        <v>-</v>
      </c>
      <c r="M143" s="6">
        <f t="shared" si="15"/>
        <v>1</v>
      </c>
      <c r="N143" s="6">
        <f t="shared" si="15"/>
        <v>0.53125</v>
      </c>
    </row>
    <row r="144" spans="2:14" ht="15" thickBot="1" x14ac:dyDescent="0.25">
      <c r="B144" s="4" t="s">
        <v>72</v>
      </c>
      <c r="C144" s="10">
        <v>17</v>
      </c>
      <c r="D144" s="10">
        <v>0</v>
      </c>
      <c r="E144" s="10">
        <v>1</v>
      </c>
      <c r="F144" s="10">
        <v>18</v>
      </c>
      <c r="G144" s="10">
        <v>41</v>
      </c>
      <c r="H144" s="10">
        <v>0</v>
      </c>
      <c r="I144" s="10">
        <v>2</v>
      </c>
      <c r="J144" s="10">
        <v>43</v>
      </c>
      <c r="K144" s="6">
        <f t="shared" ref="K144:K147" si="16">IF(C144=0,"-",(G144-C144)/C144)</f>
        <v>1.411764705882353</v>
      </c>
      <c r="L144" s="6" t="str">
        <f t="shared" si="15"/>
        <v>-</v>
      </c>
      <c r="M144" s="6">
        <f t="shared" si="15"/>
        <v>1</v>
      </c>
      <c r="N144" s="6">
        <f t="shared" si="15"/>
        <v>1.3888888888888888</v>
      </c>
    </row>
    <row r="145" spans="2:14" ht="15" thickBot="1" x14ac:dyDescent="0.25">
      <c r="B145" s="4" t="s">
        <v>73</v>
      </c>
      <c r="C145" s="10">
        <v>143</v>
      </c>
      <c r="D145" s="10">
        <v>0</v>
      </c>
      <c r="E145" s="10">
        <v>4</v>
      </c>
      <c r="F145" s="10">
        <v>147</v>
      </c>
      <c r="G145" s="10">
        <v>157</v>
      </c>
      <c r="H145" s="10">
        <v>0</v>
      </c>
      <c r="I145" s="10">
        <v>10</v>
      </c>
      <c r="J145" s="10">
        <v>167</v>
      </c>
      <c r="K145" s="6">
        <f t="shared" si="16"/>
        <v>9.7902097902097904E-2</v>
      </c>
      <c r="L145" s="6" t="str">
        <f t="shared" si="15"/>
        <v>-</v>
      </c>
      <c r="M145" s="6">
        <f t="shared" si="15"/>
        <v>1.5</v>
      </c>
      <c r="N145" s="6">
        <f t="shared" si="15"/>
        <v>0.1360544217687075</v>
      </c>
    </row>
    <row r="146" spans="2:14" ht="15" thickBot="1" x14ac:dyDescent="0.25">
      <c r="B146" s="4" t="s">
        <v>74</v>
      </c>
      <c r="C146" s="10">
        <v>65</v>
      </c>
      <c r="D146" s="10">
        <v>0</v>
      </c>
      <c r="E146" s="10">
        <v>3</v>
      </c>
      <c r="F146" s="10">
        <v>68</v>
      </c>
      <c r="G146" s="10">
        <v>52</v>
      </c>
      <c r="H146" s="10">
        <v>0</v>
      </c>
      <c r="I146" s="10">
        <v>3</v>
      </c>
      <c r="J146" s="10">
        <v>55</v>
      </c>
      <c r="K146" s="6">
        <f t="shared" si="16"/>
        <v>-0.2</v>
      </c>
      <c r="L146" s="6" t="str">
        <f t="shared" si="15"/>
        <v>-</v>
      </c>
      <c r="M146" s="6">
        <f t="shared" si="15"/>
        <v>0</v>
      </c>
      <c r="N146" s="6">
        <f t="shared" si="15"/>
        <v>-0.19117647058823528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7</v>
      </c>
      <c r="H147" s="10">
        <v>0</v>
      </c>
      <c r="I147" s="10">
        <v>0</v>
      </c>
      <c r="J147" s="10">
        <v>7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255</v>
      </c>
      <c r="D148" s="10">
        <v>0</v>
      </c>
      <c r="E148" s="10">
        <v>10</v>
      </c>
      <c r="F148" s="10">
        <v>265</v>
      </c>
      <c r="G148" s="10">
        <v>302</v>
      </c>
      <c r="H148" s="10">
        <v>0</v>
      </c>
      <c r="I148" s="10">
        <v>19</v>
      </c>
      <c r="J148" s="10">
        <v>321</v>
      </c>
      <c r="K148" s="6">
        <f t="shared" ref="K148" si="17">IF(C148=0,"-",(G148-C148)/C148)</f>
        <v>0.18431372549019609</v>
      </c>
      <c r="L148" s="6" t="str">
        <f t="shared" ref="L148" si="18">IF(D148=0,"-",(H148-D148)/D148)</f>
        <v>-</v>
      </c>
      <c r="M148" s="6">
        <f t="shared" ref="M148" si="19">IF(E148=0,"-",(I148-E148)/E148)</f>
        <v>0.9</v>
      </c>
      <c r="N148" s="6">
        <f t="shared" ref="N148" si="20">IF(F148=0,"-",(J148-F148)/F148)</f>
        <v>0.21132075471698114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0.17341040462427745</v>
      </c>
      <c r="D149" s="6" t="str">
        <f t="shared" si="21"/>
        <v>-</v>
      </c>
      <c r="E149" s="6">
        <f t="shared" si="21"/>
        <v>0.33333333333333331</v>
      </c>
      <c r="F149" s="6">
        <f t="shared" si="21"/>
        <v>0.1787709497206704</v>
      </c>
      <c r="G149" s="6">
        <f t="shared" si="21"/>
        <v>0.22277227722772278</v>
      </c>
      <c r="H149" s="6" t="str">
        <f t="shared" si="21"/>
        <v>-</v>
      </c>
      <c r="I149" s="6">
        <f t="shared" si="21"/>
        <v>0.2857142857142857</v>
      </c>
      <c r="J149" s="6">
        <f t="shared" si="21"/>
        <v>0.22685185185185186</v>
      </c>
      <c r="K149" s="6">
        <f>IF(OR(C149="-",G149="-"),"-",(G149-C149)/C149)</f>
        <v>0.28465346534653468</v>
      </c>
      <c r="L149" s="6" t="str">
        <f t="shared" ref="L149:N150" si="22">IF(OR(D149="-",H149="-"),"-",(H149-D149)/D149)</f>
        <v>-</v>
      </c>
      <c r="M149" s="6">
        <f t="shared" si="22"/>
        <v>-0.14285714285714285</v>
      </c>
      <c r="N149" s="6">
        <f t="shared" si="22"/>
        <v>0.26895254629629628</v>
      </c>
    </row>
    <row r="150" spans="2:14" ht="29.25" thickBot="1" x14ac:dyDescent="0.25">
      <c r="B150" s="7" t="s">
        <v>77</v>
      </c>
      <c r="C150" s="6">
        <f t="shared" si="21"/>
        <v>0.2073170731707317</v>
      </c>
      <c r="D150" s="6" t="str">
        <f t="shared" si="21"/>
        <v>-</v>
      </c>
      <c r="E150" s="6">
        <f t="shared" si="21"/>
        <v>0.25</v>
      </c>
      <c r="F150" s="6">
        <f t="shared" si="21"/>
        <v>0.20930232558139536</v>
      </c>
      <c r="G150" s="6">
        <f t="shared" si="21"/>
        <v>0.44086021505376344</v>
      </c>
      <c r="H150" s="6" t="str">
        <f t="shared" si="21"/>
        <v>-</v>
      </c>
      <c r="I150" s="6">
        <f t="shared" si="21"/>
        <v>0.4</v>
      </c>
      <c r="J150" s="6">
        <f t="shared" si="21"/>
        <v>0.43877551020408162</v>
      </c>
      <c r="K150" s="6">
        <f>IF(OR(C150="-",G150="-"),"-",(G150-C150)/C150)</f>
        <v>1.1265022137887415</v>
      </c>
      <c r="L150" s="6" t="str">
        <f t="shared" si="22"/>
        <v>-</v>
      </c>
      <c r="M150" s="6">
        <f t="shared" si="22"/>
        <v>0.60000000000000009</v>
      </c>
      <c r="N150" s="6">
        <f t="shared" si="22"/>
        <v>1.0963718820861676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208</v>
      </c>
      <c r="D157" s="19">
        <v>183</v>
      </c>
      <c r="E157" s="18">
        <f>IF(C157=0,"-",(D157-C157)/C157)</f>
        <v>-0.1201923076923077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45</v>
      </c>
      <c r="D158" s="19">
        <v>76</v>
      </c>
      <c r="E158" s="18">
        <f t="shared" ref="E158:E159" si="23">IF(C158=0,"-",(D158-C158)/C158)</f>
        <v>0.68888888888888888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2</v>
      </c>
      <c r="D159" s="19">
        <v>10</v>
      </c>
      <c r="E159" s="18">
        <f t="shared" si="23"/>
        <v>4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0.81568627450980391</v>
      </c>
      <c r="D160" s="18">
        <f>IF(D157=0,"-",D157/(D157+D158+D159))</f>
        <v>0.6802973977695167</v>
      </c>
      <c r="E160" s="18">
        <f>IF(OR(C160="-",D160="-"),"-",(D160-C160)/C160)</f>
        <v>-0.16598155561910211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12</v>
      </c>
      <c r="D166" s="5">
        <v>16</v>
      </c>
      <c r="E166" s="6">
        <f>IF(C166=0,"-",(D166-C166)/C166)</f>
        <v>0.33333333333333331</v>
      </c>
    </row>
    <row r="167" spans="2:14" ht="20.100000000000001" customHeight="1" thickBot="1" x14ac:dyDescent="0.25">
      <c r="B167" s="4" t="s">
        <v>41</v>
      </c>
      <c r="C167" s="5">
        <v>5</v>
      </c>
      <c r="D167" s="5">
        <v>10</v>
      </c>
      <c r="E167" s="6">
        <f t="shared" ref="E167:E168" si="24">IF(C167=0,"-",(D167-C167)/C167)</f>
        <v>1</v>
      </c>
    </row>
    <row r="168" spans="2:14" ht="20.100000000000001" customHeight="1" thickBot="1" x14ac:dyDescent="0.25">
      <c r="B168" s="4" t="s">
        <v>42</v>
      </c>
      <c r="C168" s="5">
        <v>2</v>
      </c>
      <c r="D168" s="5">
        <v>3</v>
      </c>
      <c r="E168" s="6">
        <f t="shared" si="24"/>
        <v>0.5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0.58333333333333337</v>
      </c>
      <c r="D169" s="6">
        <f>IF(D166=0,"-",(D167+D168)/D166)</f>
        <v>0.8125</v>
      </c>
      <c r="E169" s="6">
        <f t="shared" ref="E169:E171" si="25">IF(OR(C169="-",D169="-"),"-",(D169-C169)/C169)</f>
        <v>0.39285714285714279</v>
      </c>
    </row>
    <row r="170" spans="2:14" ht="20.100000000000001" customHeight="1" thickBot="1" x14ac:dyDescent="0.25">
      <c r="B170" s="4" t="s">
        <v>39</v>
      </c>
      <c r="C170" s="6">
        <v>0.55555555555555558</v>
      </c>
      <c r="D170" s="6">
        <v>0.76923076923076927</v>
      </c>
      <c r="E170" s="6">
        <f t="shared" si="25"/>
        <v>0.38461538461538464</v>
      </c>
    </row>
    <row r="171" spans="2:14" ht="20.100000000000001" customHeight="1" thickBot="1" x14ac:dyDescent="0.25">
      <c r="B171" s="4" t="s">
        <v>40</v>
      </c>
      <c r="C171" s="6">
        <v>0.66666666666666663</v>
      </c>
      <c r="D171" s="6">
        <v>1</v>
      </c>
      <c r="E171" s="6">
        <f t="shared" si="25"/>
        <v>0.50000000000000011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30</v>
      </c>
      <c r="D178" s="5">
        <v>32</v>
      </c>
      <c r="E178" s="6">
        <f>IF(C178=0,"-",(D178-C178)/C178)</f>
        <v>6.6666666666666666E-2</v>
      </c>
      <c r="H178" s="13"/>
    </row>
    <row r="179" spans="2:8" ht="15" thickBot="1" x14ac:dyDescent="0.25">
      <c r="B179" s="4" t="s">
        <v>43</v>
      </c>
      <c r="C179" s="5">
        <v>23</v>
      </c>
      <c r="D179" s="5">
        <v>19</v>
      </c>
      <c r="E179" s="6">
        <f t="shared" ref="E179:E185" si="26">IF(C179=0,"-",(D179-C179)/C179)</f>
        <v>-0.17391304347826086</v>
      </c>
      <c r="H179" s="13"/>
    </row>
    <row r="180" spans="2:8" ht="15" thickBot="1" x14ac:dyDescent="0.25">
      <c r="B180" s="4" t="s">
        <v>47</v>
      </c>
      <c r="C180" s="5">
        <v>5</v>
      </c>
      <c r="D180" s="5">
        <v>7</v>
      </c>
      <c r="E180" s="6">
        <f t="shared" si="26"/>
        <v>0.4</v>
      </c>
      <c r="H180" s="13"/>
    </row>
    <row r="181" spans="2:8" ht="15" thickBot="1" x14ac:dyDescent="0.25">
      <c r="B181" s="4" t="s">
        <v>78</v>
      </c>
      <c r="C181" s="5">
        <v>2</v>
      </c>
      <c r="D181" s="5">
        <v>6</v>
      </c>
      <c r="E181" s="6">
        <f t="shared" si="26"/>
        <v>2</v>
      </c>
      <c r="H181" s="13"/>
    </row>
    <row r="182" spans="2:8" ht="15" thickBot="1" x14ac:dyDescent="0.25">
      <c r="B182" s="15" t="s">
        <v>79</v>
      </c>
      <c r="C182" s="5">
        <v>310</v>
      </c>
      <c r="D182" s="5">
        <v>263</v>
      </c>
      <c r="E182" s="6">
        <f t="shared" si="26"/>
        <v>-0.15161290322580645</v>
      </c>
      <c r="H182" s="13"/>
    </row>
    <row r="183" spans="2:8" ht="15" thickBot="1" x14ac:dyDescent="0.25">
      <c r="B183" s="4" t="s">
        <v>47</v>
      </c>
      <c r="C183" s="5">
        <v>287</v>
      </c>
      <c r="D183" s="5">
        <v>244</v>
      </c>
      <c r="E183" s="6">
        <f t="shared" si="26"/>
        <v>-0.14982578397212543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23</v>
      </c>
      <c r="D185" s="5">
        <v>19</v>
      </c>
      <c r="E185" s="6">
        <f t="shared" si="26"/>
        <v>-0.17391304347826086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4</v>
      </c>
      <c r="E197" s="6">
        <f t="shared" ref="E197:E200" si="27">IF(C197=0,"-",(D197-C197)/C197)</f>
        <v>3</v>
      </c>
    </row>
    <row r="198" spans="2:5" ht="15" thickBot="1" x14ac:dyDescent="0.25">
      <c r="B198" s="4" t="s">
        <v>83</v>
      </c>
      <c r="C198" s="5">
        <v>1</v>
      </c>
      <c r="D198" s="5">
        <v>2</v>
      </c>
      <c r="E198" s="6">
        <f t="shared" si="27"/>
        <v>1</v>
      </c>
    </row>
    <row r="199" spans="2:5" ht="15" thickBot="1" x14ac:dyDescent="0.25">
      <c r="B199" s="4" t="s">
        <v>84</v>
      </c>
      <c r="C199" s="5">
        <v>2</v>
      </c>
      <c r="D199" s="5">
        <v>6</v>
      </c>
      <c r="E199" s="6">
        <f t="shared" si="27"/>
        <v>2</v>
      </c>
    </row>
    <row r="200" spans="2:5" ht="15" thickBot="1" x14ac:dyDescent="0.25">
      <c r="B200" s="4" t="s">
        <v>85</v>
      </c>
      <c r="C200" s="5">
        <v>1</v>
      </c>
      <c r="D200" s="5">
        <v>4</v>
      </c>
      <c r="E200" s="6">
        <f t="shared" si="27"/>
        <v>3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4</v>
      </c>
      <c r="E208" s="6">
        <f t="shared" si="28"/>
        <v>3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4</v>
      </c>
      <c r="E209" s="6">
        <f t="shared" si="28"/>
        <v>3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2</v>
      </c>
      <c r="E212" s="6">
        <f>IF(C212=0,"-",(D212-C212)/C212)</f>
        <v>1</v>
      </c>
    </row>
    <row r="213" spans="2:5" ht="15" thickBot="1" x14ac:dyDescent="0.25">
      <c r="B213" s="17" t="s">
        <v>86</v>
      </c>
      <c r="C213" s="5">
        <v>1</v>
      </c>
      <c r="D213" s="5">
        <v>2</v>
      </c>
      <c r="E213" s="6">
        <f t="shared" ref="E213:E214" si="29">IF(C213=0,"-",(D213-C213)/C213)</f>
        <v>1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3</v>
      </c>
      <c r="D221" s="5">
        <v>9</v>
      </c>
      <c r="E221" s="6">
        <f t="shared" ref="E221:E223" si="30">IF(C221=0,"-",(D221-C221)/C221)</f>
        <v>2</v>
      </c>
    </row>
    <row r="222" spans="2:5" ht="15" thickBot="1" x14ac:dyDescent="0.25">
      <c r="B222" s="16" t="s">
        <v>92</v>
      </c>
      <c r="C222" s="5">
        <v>4</v>
      </c>
      <c r="D222" s="5">
        <v>8</v>
      </c>
      <c r="E222" s="6">
        <f t="shared" si="30"/>
        <v>1</v>
      </c>
    </row>
    <row r="223" spans="2:5" ht="15" thickBot="1" x14ac:dyDescent="0.25">
      <c r="B223" s="16" t="s">
        <v>93</v>
      </c>
      <c r="C223" s="5">
        <v>13</v>
      </c>
      <c r="D223" s="5">
        <v>9</v>
      </c>
      <c r="E223" s="6">
        <f t="shared" si="30"/>
        <v>-0.30769230769230771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6244</v>
      </c>
      <c r="D14" s="5">
        <v>6299</v>
      </c>
      <c r="E14" s="6">
        <f>IF(C14&gt;0,(D14-C14)/C14)</f>
        <v>8.8084561178731584E-3</v>
      </c>
    </row>
    <row r="15" spans="1:5" ht="20.100000000000001" customHeight="1" thickBot="1" x14ac:dyDescent="0.25">
      <c r="B15" s="4" t="s">
        <v>17</v>
      </c>
      <c r="C15" s="5">
        <v>6017</v>
      </c>
      <c r="D15" s="5">
        <v>6232</v>
      </c>
      <c r="E15" s="6">
        <f t="shared" ref="E15:E25" si="0">IF(C15&gt;0,(D15-C15)/C15)</f>
        <v>3.5732092404852915E-2</v>
      </c>
    </row>
    <row r="16" spans="1:5" ht="20.100000000000001" customHeight="1" thickBot="1" x14ac:dyDescent="0.25">
      <c r="B16" s="4" t="s">
        <v>18</v>
      </c>
      <c r="C16" s="5">
        <v>3944</v>
      </c>
      <c r="D16" s="5">
        <v>3832</v>
      </c>
      <c r="E16" s="6">
        <f t="shared" si="0"/>
        <v>-2.8397565922920892E-2</v>
      </c>
    </row>
    <row r="17" spans="2:5" ht="20.100000000000001" customHeight="1" thickBot="1" x14ac:dyDescent="0.25">
      <c r="B17" s="4" t="s">
        <v>19</v>
      </c>
      <c r="C17" s="5">
        <v>2073</v>
      </c>
      <c r="D17" s="5">
        <v>2400</v>
      </c>
      <c r="E17" s="6">
        <f t="shared" si="0"/>
        <v>0.15774240231548481</v>
      </c>
    </row>
    <row r="18" spans="2:5" ht="20.100000000000001" customHeight="1" thickBot="1" x14ac:dyDescent="0.25">
      <c r="B18" s="4" t="s">
        <v>100</v>
      </c>
      <c r="C18" s="5">
        <v>13</v>
      </c>
      <c r="D18" s="5">
        <v>16</v>
      </c>
      <c r="E18" s="6">
        <f>IF(C18=0,"-",(D18-C18)/C18)</f>
        <v>0.23076923076923078</v>
      </c>
    </row>
    <row r="19" spans="2:5" ht="20.100000000000001" customHeight="1" thickBot="1" x14ac:dyDescent="0.25">
      <c r="B19" s="4" t="s">
        <v>101</v>
      </c>
      <c r="C19" s="5">
        <v>8</v>
      </c>
      <c r="D19" s="5">
        <v>3</v>
      </c>
      <c r="E19" s="6">
        <f>IF(C19=0,"-",(D19-C19)/C19)</f>
        <v>-0.625</v>
      </c>
    </row>
    <row r="20" spans="2:5" ht="20.100000000000001" customHeight="1" thickBot="1" x14ac:dyDescent="0.25">
      <c r="B20" s="4" t="s">
        <v>20</v>
      </c>
      <c r="C20" s="6">
        <f>C17/C15</f>
        <v>0.344523849094233</v>
      </c>
      <c r="D20" s="6">
        <f>D17/D15</f>
        <v>0.38510911424903721</v>
      </c>
      <c r="E20" s="6">
        <f t="shared" si="0"/>
        <v>0.11780103253085235</v>
      </c>
    </row>
    <row r="21" spans="2:5" ht="30" customHeight="1" thickBot="1" x14ac:dyDescent="0.25">
      <c r="B21" s="4" t="s">
        <v>23</v>
      </c>
      <c r="C21" s="5">
        <v>675</v>
      </c>
      <c r="D21" s="5">
        <v>583</v>
      </c>
      <c r="E21" s="6">
        <f t="shared" si="0"/>
        <v>-0.1362962962962963</v>
      </c>
    </row>
    <row r="22" spans="2:5" ht="20.100000000000001" customHeight="1" thickBot="1" x14ac:dyDescent="0.25">
      <c r="B22" s="4" t="s">
        <v>24</v>
      </c>
      <c r="C22" s="5">
        <v>424</v>
      </c>
      <c r="D22" s="5">
        <v>323</v>
      </c>
      <c r="E22" s="6">
        <f t="shared" si="0"/>
        <v>-0.23820754716981132</v>
      </c>
    </row>
    <row r="23" spans="2:5" ht="20.100000000000001" customHeight="1" thickBot="1" x14ac:dyDescent="0.25">
      <c r="B23" s="4" t="s">
        <v>25</v>
      </c>
      <c r="C23" s="5">
        <v>251</v>
      </c>
      <c r="D23" s="5">
        <v>260</v>
      </c>
      <c r="E23" s="6">
        <f t="shared" si="0"/>
        <v>3.5856573705179286E-2</v>
      </c>
    </row>
    <row r="24" spans="2:5" ht="20.100000000000001" customHeight="1" thickBot="1" x14ac:dyDescent="0.25">
      <c r="B24" s="4" t="s">
        <v>21</v>
      </c>
      <c r="C24" s="6">
        <f>C23/C21</f>
        <v>0.37185185185185188</v>
      </c>
      <c r="D24" s="6">
        <f t="shared" ref="D24" si="1">D23/D21</f>
        <v>0.44596912521440824</v>
      </c>
      <c r="E24" s="6">
        <f t="shared" si="0"/>
        <v>0.19931936063635672</v>
      </c>
    </row>
    <row r="25" spans="2:5" ht="20.100000000000001" customHeight="1" thickBot="1" x14ac:dyDescent="0.25">
      <c r="B25" s="7" t="s">
        <v>26</v>
      </c>
      <c r="C25" s="6">
        <v>0.2345596811516463</v>
      </c>
      <c r="D25" s="6">
        <v>0.24323891822691629</v>
      </c>
      <c r="E25" s="6">
        <f t="shared" si="0"/>
        <v>3.7002254746666102E-2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1428</v>
      </c>
      <c r="D34" s="5">
        <v>1473</v>
      </c>
      <c r="E34" s="6">
        <f>IF(C34&gt;0,(D34-C34)/C34,"-")</f>
        <v>3.1512605042016806E-2</v>
      </c>
    </row>
    <row r="35" spans="2:5" ht="20.100000000000001" customHeight="1" thickBot="1" x14ac:dyDescent="0.25">
      <c r="B35" s="4" t="s">
        <v>29</v>
      </c>
      <c r="C35" s="5">
        <v>17</v>
      </c>
      <c r="D35" s="5">
        <v>11</v>
      </c>
      <c r="E35" s="6">
        <f t="shared" ref="E35:E37" si="2">IF(C35&gt;0,(D35-C35)/C35,"-")</f>
        <v>-0.35294117647058826</v>
      </c>
    </row>
    <row r="36" spans="2:5" ht="20.100000000000001" customHeight="1" thickBot="1" x14ac:dyDescent="0.25">
      <c r="B36" s="4" t="s">
        <v>28</v>
      </c>
      <c r="C36" s="5">
        <v>1253</v>
      </c>
      <c r="D36" s="5">
        <v>1257</v>
      </c>
      <c r="E36" s="6">
        <f t="shared" si="2"/>
        <v>3.1923383878691143E-3</v>
      </c>
    </row>
    <row r="37" spans="2:5" ht="20.100000000000001" customHeight="1" thickBot="1" x14ac:dyDescent="0.25">
      <c r="B37" s="4" t="s">
        <v>30</v>
      </c>
      <c r="C37" s="5">
        <v>158</v>
      </c>
      <c r="D37" s="5">
        <v>205</v>
      </c>
      <c r="E37" s="6">
        <f t="shared" si="2"/>
        <v>0.29746835443037972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839</v>
      </c>
      <c r="D44" s="5">
        <v>830</v>
      </c>
      <c r="E44" s="6">
        <f>IF(C44&gt;0,(D44-C44)/C44,"-")</f>
        <v>-1.0727056019070322E-2</v>
      </c>
    </row>
    <row r="45" spans="2:5" ht="20.100000000000001" customHeight="1" thickBot="1" x14ac:dyDescent="0.25">
      <c r="B45" s="4" t="s">
        <v>34</v>
      </c>
      <c r="C45" s="5">
        <v>104</v>
      </c>
      <c r="D45" s="5">
        <v>72</v>
      </c>
      <c r="E45" s="6">
        <f t="shared" ref="E45:E51" si="3">IF(C45&gt;0,(D45-C45)/C45,"-")</f>
        <v>-0.30769230769230771</v>
      </c>
    </row>
    <row r="46" spans="2:5" ht="20.100000000000001" customHeight="1" thickBot="1" x14ac:dyDescent="0.25">
      <c r="B46" s="4" t="s">
        <v>31</v>
      </c>
      <c r="C46" s="5">
        <v>199</v>
      </c>
      <c r="D46" s="5">
        <v>161</v>
      </c>
      <c r="E46" s="6">
        <f t="shared" si="3"/>
        <v>-0.19095477386934673</v>
      </c>
    </row>
    <row r="47" spans="2:5" ht="20.100000000000001" customHeight="1" thickBot="1" x14ac:dyDescent="0.25">
      <c r="B47" s="4" t="s">
        <v>32</v>
      </c>
      <c r="C47" s="5">
        <v>1528</v>
      </c>
      <c r="D47" s="5">
        <v>1578</v>
      </c>
      <c r="E47" s="6">
        <f t="shared" si="3"/>
        <v>3.2722513089005235E-2</v>
      </c>
    </row>
    <row r="48" spans="2:5" ht="20.100000000000001" customHeight="1" thickBot="1" x14ac:dyDescent="0.25">
      <c r="B48" s="4" t="s">
        <v>35</v>
      </c>
      <c r="C48" s="5">
        <v>1236</v>
      </c>
      <c r="D48" s="5">
        <v>990</v>
      </c>
      <c r="E48" s="6">
        <f t="shared" si="3"/>
        <v>-0.19902912621359223</v>
      </c>
    </row>
    <row r="49" spans="2:5" ht="20.100000000000001" customHeight="1" thickBot="1" x14ac:dyDescent="0.25">
      <c r="B49" s="4" t="s">
        <v>67</v>
      </c>
      <c r="C49" s="5">
        <v>1240</v>
      </c>
      <c r="D49" s="5">
        <v>1356</v>
      </c>
      <c r="E49" s="6">
        <f t="shared" si="3"/>
        <v>9.3548387096774197E-2</v>
      </c>
    </row>
    <row r="50" spans="2:5" ht="20.100000000000001" customHeight="1" collapsed="1" thickBot="1" x14ac:dyDescent="0.25">
      <c r="B50" s="4" t="s">
        <v>36</v>
      </c>
      <c r="C50" s="6">
        <f>C44/(C44+C45)</f>
        <v>0.88971367974549309</v>
      </c>
      <c r="D50" s="6">
        <f>D44/(D44+D45)</f>
        <v>0.92017738359201773</v>
      </c>
      <c r="E50" s="6">
        <f t="shared" si="3"/>
        <v>3.423989598006285E-2</v>
      </c>
    </row>
    <row r="51" spans="2:5" ht="20.100000000000001" customHeight="1" thickBot="1" x14ac:dyDescent="0.25">
      <c r="B51" s="4" t="s">
        <v>37</v>
      </c>
      <c r="C51" s="6">
        <f>C47/(C46+C47)</f>
        <v>0.88477127967573832</v>
      </c>
      <c r="D51" s="6">
        <f t="shared" ref="D51" si="4">D47/(D46+D47)</f>
        <v>0.90741805635422657</v>
      </c>
      <c r="E51" s="6">
        <f t="shared" si="3"/>
        <v>2.5596193274704974E-2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944</v>
      </c>
      <c r="D58" s="5">
        <v>902</v>
      </c>
      <c r="E58" s="6">
        <f>IF(C58&gt;0,(D58-C58)/C58,"-")</f>
        <v>-4.4491525423728813E-2</v>
      </c>
    </row>
    <row r="59" spans="2:5" ht="20.100000000000001" customHeight="1" thickBot="1" x14ac:dyDescent="0.25">
      <c r="B59" s="4" t="s">
        <v>41</v>
      </c>
      <c r="C59" s="5">
        <v>558</v>
      </c>
      <c r="D59" s="5">
        <v>531</v>
      </c>
      <c r="E59" s="6">
        <f t="shared" ref="E59:E63" si="5">IF(C59&gt;0,(D59-C59)/C59,"-")</f>
        <v>-4.8387096774193547E-2</v>
      </c>
    </row>
    <row r="60" spans="2:5" ht="20.100000000000001" customHeight="1" thickBot="1" x14ac:dyDescent="0.25">
      <c r="B60" s="4" t="s">
        <v>42</v>
      </c>
      <c r="C60" s="5">
        <v>281</v>
      </c>
      <c r="D60" s="5">
        <v>299</v>
      </c>
      <c r="E60" s="6">
        <f t="shared" si="5"/>
        <v>6.4056939501779361E-2</v>
      </c>
    </row>
    <row r="61" spans="2:5" ht="20.100000000000001" customHeight="1" collapsed="1" thickBot="1" x14ac:dyDescent="0.25">
      <c r="B61" s="4" t="s">
        <v>98</v>
      </c>
      <c r="C61" s="6">
        <f>(C59+C60)/C58</f>
        <v>0.88877118644067798</v>
      </c>
      <c r="D61" s="6">
        <f>(D59+D60)/D58</f>
        <v>0.92017738359201773</v>
      </c>
      <c r="E61" s="6">
        <f t="shared" si="5"/>
        <v>3.5336650906870937E-2</v>
      </c>
    </row>
    <row r="62" spans="2:5" ht="20.100000000000001" customHeight="1" thickBot="1" x14ac:dyDescent="0.25">
      <c r="B62" s="4" t="s">
        <v>39</v>
      </c>
      <c r="C62" s="6">
        <v>0.86645962732919257</v>
      </c>
      <c r="D62" s="6">
        <v>0.91709844559585496</v>
      </c>
      <c r="E62" s="6">
        <f t="shared" si="5"/>
        <v>5.844336731851358E-2</v>
      </c>
    </row>
    <row r="63" spans="2:5" ht="20.100000000000001" customHeight="1" thickBot="1" x14ac:dyDescent="0.25">
      <c r="B63" s="4" t="s">
        <v>40</v>
      </c>
      <c r="C63" s="6">
        <v>0.93666666666666665</v>
      </c>
      <c r="D63" s="6">
        <v>0.92569659442724461</v>
      </c>
      <c r="E63" s="6">
        <f t="shared" si="5"/>
        <v>-1.1711820896180109E-2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7486</v>
      </c>
      <c r="D70" s="5">
        <v>7739</v>
      </c>
      <c r="E70" s="6">
        <f>IF(C70&gt;0,(D70-C70)/C70,"-")</f>
        <v>3.379641998397008E-2</v>
      </c>
    </row>
    <row r="71" spans="2:10" ht="20.100000000000001" customHeight="1" thickBot="1" x14ac:dyDescent="0.25">
      <c r="B71" s="4" t="s">
        <v>45</v>
      </c>
      <c r="C71" s="5">
        <v>1524</v>
      </c>
      <c r="D71" s="5">
        <v>1869</v>
      </c>
      <c r="E71" s="6">
        <f t="shared" ref="E71:E77" si="6">IF(C71&gt;0,(D71-C71)/C71,"-")</f>
        <v>0.2263779527559055</v>
      </c>
    </row>
    <row r="72" spans="2:10" ht="20.100000000000001" customHeight="1" thickBot="1" x14ac:dyDescent="0.25">
      <c r="B72" s="4" t="s">
        <v>43</v>
      </c>
      <c r="C72" s="5">
        <v>8</v>
      </c>
      <c r="D72" s="5">
        <v>17</v>
      </c>
      <c r="E72" s="6">
        <f t="shared" si="6"/>
        <v>1.125</v>
      </c>
    </row>
    <row r="73" spans="2:10" ht="20.100000000000001" customHeight="1" thickBot="1" x14ac:dyDescent="0.25">
      <c r="B73" s="4" t="s">
        <v>46</v>
      </c>
      <c r="C73" s="5">
        <v>4386</v>
      </c>
      <c r="D73" s="5">
        <v>4533</v>
      </c>
      <c r="E73" s="6">
        <f t="shared" si="6"/>
        <v>3.3515731874145006E-2</v>
      </c>
    </row>
    <row r="74" spans="2:10" ht="20.100000000000001" customHeight="1" thickBot="1" x14ac:dyDescent="0.25">
      <c r="B74" s="4" t="s">
        <v>47</v>
      </c>
      <c r="C74" s="5">
        <v>1279</v>
      </c>
      <c r="D74" s="5">
        <v>1041</v>
      </c>
      <c r="E74" s="6">
        <f t="shared" si="6"/>
        <v>-0.18608287724784989</v>
      </c>
    </row>
    <row r="75" spans="2:10" ht="20.100000000000001" customHeight="1" thickBot="1" x14ac:dyDescent="0.25">
      <c r="B75" s="4" t="s">
        <v>48</v>
      </c>
      <c r="C75" s="5">
        <v>284</v>
      </c>
      <c r="D75" s="5">
        <v>271</v>
      </c>
      <c r="E75" s="6">
        <f t="shared" si="6"/>
        <v>-4.5774647887323945E-2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5</v>
      </c>
      <c r="D77" s="5">
        <v>8</v>
      </c>
      <c r="E77" s="6">
        <f t="shared" si="6"/>
        <v>0.6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308</v>
      </c>
      <c r="D90" s="5">
        <v>299</v>
      </c>
      <c r="E90" s="6">
        <f>IF(C90&gt;0,(D90-C90)/C90,"-")</f>
        <v>-2.922077922077922E-2</v>
      </c>
    </row>
    <row r="91" spans="2:5" ht="29.25" thickBot="1" x14ac:dyDescent="0.25">
      <c r="B91" s="4" t="s">
        <v>52</v>
      </c>
      <c r="C91" s="5">
        <v>151</v>
      </c>
      <c r="D91" s="5">
        <v>185</v>
      </c>
      <c r="E91" s="6">
        <f t="shared" ref="E91:E93" si="7">IF(C91&gt;0,(D91-C91)/C91,"-")</f>
        <v>0.2251655629139073</v>
      </c>
    </row>
    <row r="92" spans="2:5" ht="29.25" customHeight="1" thickBot="1" x14ac:dyDescent="0.25">
      <c r="B92" s="4" t="s">
        <v>53</v>
      </c>
      <c r="C92" s="5">
        <v>288</v>
      </c>
      <c r="D92" s="5">
        <v>263</v>
      </c>
      <c r="E92" s="6">
        <f t="shared" si="7"/>
        <v>-8.6805555555555552E-2</v>
      </c>
    </row>
    <row r="93" spans="2:5" ht="29.25" customHeight="1" thickBot="1" x14ac:dyDescent="0.25">
      <c r="B93" s="4" t="s">
        <v>54</v>
      </c>
      <c r="C93" s="6">
        <f>(C90+C91)/(C90+C91+C92)</f>
        <v>0.61445783132530118</v>
      </c>
      <c r="D93" s="6">
        <f>(D90+D91)/(D90+D91+D92)</f>
        <v>0.64792503346720209</v>
      </c>
      <c r="E93" s="6">
        <f t="shared" si="7"/>
        <v>5.4466230936819127E-2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748</v>
      </c>
      <c r="D100" s="5">
        <v>750</v>
      </c>
      <c r="E100" s="6">
        <f>IF(C100&gt;0,(D100-C100)/C100,"-")</f>
        <v>2.6737967914438501E-3</v>
      </c>
    </row>
    <row r="101" spans="2:5" ht="20.100000000000001" customHeight="1" thickBot="1" x14ac:dyDescent="0.25">
      <c r="B101" s="4" t="s">
        <v>41</v>
      </c>
      <c r="C101" s="5">
        <v>306</v>
      </c>
      <c r="D101" s="5">
        <v>334</v>
      </c>
      <c r="E101" s="6">
        <f t="shared" ref="E101:E105" si="8">IF(C101&gt;0,(D101-C101)/C101,"-")</f>
        <v>9.1503267973856203E-2</v>
      </c>
    </row>
    <row r="102" spans="2:5" ht="20.100000000000001" customHeight="1" thickBot="1" x14ac:dyDescent="0.25">
      <c r="B102" s="4" t="s">
        <v>42</v>
      </c>
      <c r="C102" s="5">
        <v>153</v>
      </c>
      <c r="D102" s="5">
        <v>153</v>
      </c>
      <c r="E102" s="6">
        <f t="shared" si="8"/>
        <v>0</v>
      </c>
    </row>
    <row r="103" spans="2:5" ht="20.100000000000001" customHeight="1" thickBot="1" x14ac:dyDescent="0.25">
      <c r="B103" s="4" t="s">
        <v>98</v>
      </c>
      <c r="C103" s="6">
        <f>(C101+C102)/C100</f>
        <v>0.61363636363636365</v>
      </c>
      <c r="D103" s="6">
        <f>(D101+D102)/D100</f>
        <v>0.64933333333333332</v>
      </c>
      <c r="E103" s="6">
        <f t="shared" si="8"/>
        <v>5.8172839506172795E-2</v>
      </c>
    </row>
    <row r="104" spans="2:5" ht="20.100000000000001" customHeight="1" thickBot="1" x14ac:dyDescent="0.25">
      <c r="B104" s="4" t="s">
        <v>39</v>
      </c>
      <c r="C104" s="6">
        <v>0.61818181818181817</v>
      </c>
      <c r="D104" s="6">
        <v>0.64107485604606529</v>
      </c>
      <c r="E104" s="6">
        <f t="shared" si="8"/>
        <v>3.7032855368635056E-2</v>
      </c>
    </row>
    <row r="105" spans="2:5" ht="20.100000000000001" customHeight="1" thickBot="1" x14ac:dyDescent="0.25">
      <c r="B105" s="4" t="s">
        <v>40</v>
      </c>
      <c r="C105" s="6">
        <v>0.60474308300395252</v>
      </c>
      <c r="D105" s="6">
        <v>0.66812227074235808</v>
      </c>
      <c r="E105" s="6">
        <f t="shared" si="8"/>
        <v>0.10480349344978175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1037</v>
      </c>
      <c r="D112" s="5">
        <v>864</v>
      </c>
      <c r="E112" s="6">
        <f>IF(C112&gt;0,(D112-C112)/C112,"-")</f>
        <v>-0.16682738669238187</v>
      </c>
    </row>
    <row r="113" spans="2:14" ht="15" thickBot="1" x14ac:dyDescent="0.25">
      <c r="B113" s="4" t="s">
        <v>56</v>
      </c>
      <c r="C113" s="5">
        <v>669</v>
      </c>
      <c r="D113" s="5">
        <v>460</v>
      </c>
      <c r="E113" s="6">
        <f t="shared" ref="E113:E114" si="9">IF(C113&gt;0,(D113-C113)/C113,"-")</f>
        <v>-0.31240657698056801</v>
      </c>
    </row>
    <row r="114" spans="2:14" ht="15" thickBot="1" x14ac:dyDescent="0.25">
      <c r="B114" s="4" t="s">
        <v>57</v>
      </c>
      <c r="C114" s="5">
        <v>368</v>
      </c>
      <c r="D114" s="5">
        <v>404</v>
      </c>
      <c r="E114" s="6">
        <f t="shared" si="9"/>
        <v>9.7826086956521743E-2</v>
      </c>
    </row>
    <row r="115" spans="2:14" s="22" customFormat="1" x14ac:dyDescent="0.2"/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4</v>
      </c>
      <c r="D128" s="10">
        <v>2</v>
      </c>
      <c r="E128" s="10">
        <v>0</v>
      </c>
      <c r="F128" s="10">
        <v>6</v>
      </c>
      <c r="G128" s="10">
        <v>7</v>
      </c>
      <c r="H128" s="10">
        <v>2</v>
      </c>
      <c r="I128" s="10">
        <v>2</v>
      </c>
      <c r="J128" s="10">
        <v>11</v>
      </c>
      <c r="K128" s="6">
        <f>IF(C128=0,"-",(G128-C128)/C128)</f>
        <v>0.75</v>
      </c>
      <c r="L128" s="6">
        <f t="shared" ref="L128:N133" si="10">IF(D128=0,"-",(H128-D128)/D128)</f>
        <v>0</v>
      </c>
      <c r="M128" s="6" t="str">
        <f t="shared" si="10"/>
        <v>-</v>
      </c>
      <c r="N128" s="6">
        <f t="shared" si="10"/>
        <v>0.83333333333333337</v>
      </c>
    </row>
    <row r="129" spans="2:14" ht="15" thickBot="1" x14ac:dyDescent="0.25">
      <c r="B129" s="4" t="s">
        <v>64</v>
      </c>
      <c r="C129" s="10">
        <v>4</v>
      </c>
      <c r="D129" s="10">
        <v>0</v>
      </c>
      <c r="E129" s="10">
        <v>0</v>
      </c>
      <c r="F129" s="10">
        <v>4</v>
      </c>
      <c r="G129" s="10">
        <v>1</v>
      </c>
      <c r="H129" s="10">
        <v>2</v>
      </c>
      <c r="I129" s="10">
        <v>0</v>
      </c>
      <c r="J129" s="10">
        <v>3</v>
      </c>
      <c r="K129" s="6">
        <f t="shared" ref="K129:K133" si="11">IF(C129=0,"-",(G129-C129)/C129)</f>
        <v>-0.75</v>
      </c>
      <c r="L129" s="6" t="str">
        <f t="shared" si="10"/>
        <v>-</v>
      </c>
      <c r="M129" s="6" t="str">
        <f t="shared" si="10"/>
        <v>-</v>
      </c>
      <c r="N129" s="6">
        <f t="shared" si="10"/>
        <v>-0.25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1</v>
      </c>
      <c r="D132" s="10">
        <v>0</v>
      </c>
      <c r="E132" s="10">
        <v>0</v>
      </c>
      <c r="F132" s="10">
        <v>1</v>
      </c>
      <c r="G132" s="10">
        <v>0</v>
      </c>
      <c r="H132" s="10">
        <v>0</v>
      </c>
      <c r="I132" s="10">
        <v>0</v>
      </c>
      <c r="J132" s="10">
        <v>0</v>
      </c>
      <c r="K132" s="6">
        <f t="shared" si="11"/>
        <v>-1</v>
      </c>
      <c r="L132" s="6" t="str">
        <f t="shared" si="10"/>
        <v>-</v>
      </c>
      <c r="M132" s="6" t="str">
        <f t="shared" si="10"/>
        <v>-</v>
      </c>
      <c r="N132" s="6">
        <f t="shared" si="10"/>
        <v>-1</v>
      </c>
    </row>
    <row r="133" spans="2:14" ht="15" thickBot="1" x14ac:dyDescent="0.25">
      <c r="B133" s="4" t="s">
        <v>68</v>
      </c>
      <c r="C133" s="10">
        <v>9</v>
      </c>
      <c r="D133" s="10">
        <v>2</v>
      </c>
      <c r="E133" s="10">
        <v>0</v>
      </c>
      <c r="F133" s="10">
        <v>11</v>
      </c>
      <c r="G133" s="10">
        <v>8</v>
      </c>
      <c r="H133" s="10">
        <v>4</v>
      </c>
      <c r="I133" s="10">
        <v>2</v>
      </c>
      <c r="J133" s="10">
        <v>14</v>
      </c>
      <c r="K133" s="6">
        <f t="shared" si="11"/>
        <v>-0.1111111111111111</v>
      </c>
      <c r="L133" s="6">
        <f t="shared" si="10"/>
        <v>1</v>
      </c>
      <c r="M133" s="6" t="str">
        <f t="shared" si="10"/>
        <v>-</v>
      </c>
      <c r="N133" s="6">
        <f t="shared" si="10"/>
        <v>0.27272727272727271</v>
      </c>
    </row>
    <row r="134" spans="2:14" ht="15" thickBot="1" x14ac:dyDescent="0.25">
      <c r="B134" s="4" t="s">
        <v>36</v>
      </c>
      <c r="C134" s="6">
        <f>IF(C128=0,"-",C128/(C128+C129))</f>
        <v>0.5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0.6</v>
      </c>
      <c r="G134" s="6">
        <f t="shared" si="12"/>
        <v>0.875</v>
      </c>
      <c r="H134" s="6">
        <f t="shared" si="12"/>
        <v>0.5</v>
      </c>
      <c r="I134" s="6">
        <f t="shared" si="12"/>
        <v>1</v>
      </c>
      <c r="J134" s="6">
        <f t="shared" si="12"/>
        <v>0.7857142857142857</v>
      </c>
      <c r="K134" s="6">
        <f>IF(OR(C134="-",G134="-"),"-",(G134-C134)/C134)</f>
        <v>0.75</v>
      </c>
      <c r="L134" s="6">
        <f t="shared" ref="L134:N135" si="13">IF(OR(D134="-",H134="-"),"-",(H134-D134)/D134)</f>
        <v>-0.5</v>
      </c>
      <c r="M134" s="6" t="str">
        <f t="shared" si="13"/>
        <v>-</v>
      </c>
      <c r="N134" s="6">
        <f t="shared" si="13"/>
        <v>0.30952380952380953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7</v>
      </c>
      <c r="D143" s="10">
        <v>0</v>
      </c>
      <c r="E143" s="10">
        <v>1</v>
      </c>
      <c r="F143" s="10">
        <v>8</v>
      </c>
      <c r="G143" s="10">
        <v>14</v>
      </c>
      <c r="H143" s="10">
        <v>0</v>
      </c>
      <c r="I143" s="10">
        <v>2</v>
      </c>
      <c r="J143" s="10">
        <v>16</v>
      </c>
      <c r="K143" s="6">
        <f>IF(C143=0,"-",(G143-C143)/C143)</f>
        <v>1</v>
      </c>
      <c r="L143" s="6" t="str">
        <f t="shared" ref="L143:N147" si="15">IF(D143=0,"-",(H143-D143)/D143)</f>
        <v>-</v>
      </c>
      <c r="M143" s="6">
        <f t="shared" si="15"/>
        <v>1</v>
      </c>
      <c r="N143" s="6">
        <f t="shared" si="15"/>
        <v>1</v>
      </c>
    </row>
    <row r="144" spans="2:14" ht="15" thickBot="1" x14ac:dyDescent="0.25">
      <c r="B144" s="4" t="s">
        <v>72</v>
      </c>
      <c r="C144" s="10">
        <v>9</v>
      </c>
      <c r="D144" s="10">
        <v>0</v>
      </c>
      <c r="E144" s="10">
        <v>6</v>
      </c>
      <c r="F144" s="10">
        <v>15</v>
      </c>
      <c r="G144" s="10">
        <v>4</v>
      </c>
      <c r="H144" s="10">
        <v>0</v>
      </c>
      <c r="I144" s="10">
        <v>2</v>
      </c>
      <c r="J144" s="10">
        <v>6</v>
      </c>
      <c r="K144" s="6">
        <f t="shared" ref="K144:K147" si="16">IF(C144=0,"-",(G144-C144)/C144)</f>
        <v>-0.55555555555555558</v>
      </c>
      <c r="L144" s="6" t="str">
        <f t="shared" si="15"/>
        <v>-</v>
      </c>
      <c r="M144" s="6">
        <f t="shared" si="15"/>
        <v>-0.66666666666666663</v>
      </c>
      <c r="N144" s="6">
        <f t="shared" si="15"/>
        <v>-0.6</v>
      </c>
    </row>
    <row r="145" spans="2:14" ht="15" thickBot="1" x14ac:dyDescent="0.25">
      <c r="B145" s="4" t="s">
        <v>73</v>
      </c>
      <c r="C145" s="10">
        <v>111</v>
      </c>
      <c r="D145" s="10">
        <v>0</v>
      </c>
      <c r="E145" s="10">
        <v>10</v>
      </c>
      <c r="F145" s="10">
        <v>121</v>
      </c>
      <c r="G145" s="10">
        <v>131</v>
      </c>
      <c r="H145" s="10">
        <v>0</v>
      </c>
      <c r="I145" s="10">
        <v>15</v>
      </c>
      <c r="J145" s="10">
        <v>146</v>
      </c>
      <c r="K145" s="6">
        <f t="shared" si="16"/>
        <v>0.18018018018018017</v>
      </c>
      <c r="L145" s="6" t="str">
        <f t="shared" si="15"/>
        <v>-</v>
      </c>
      <c r="M145" s="6">
        <f t="shared" si="15"/>
        <v>0.5</v>
      </c>
      <c r="N145" s="6">
        <f t="shared" si="15"/>
        <v>0.20661157024793389</v>
      </c>
    </row>
    <row r="146" spans="2:14" ht="15" thickBot="1" x14ac:dyDescent="0.25">
      <c r="B146" s="4" t="s">
        <v>74</v>
      </c>
      <c r="C146" s="10">
        <v>19</v>
      </c>
      <c r="D146" s="10">
        <v>0</v>
      </c>
      <c r="E146" s="10">
        <v>4</v>
      </c>
      <c r="F146" s="10">
        <v>23</v>
      </c>
      <c r="G146" s="10">
        <v>35</v>
      </c>
      <c r="H146" s="10">
        <v>0</v>
      </c>
      <c r="I146" s="10">
        <v>12</v>
      </c>
      <c r="J146" s="10">
        <v>47</v>
      </c>
      <c r="K146" s="6">
        <f t="shared" si="16"/>
        <v>0.84210526315789469</v>
      </c>
      <c r="L146" s="6" t="str">
        <f t="shared" si="15"/>
        <v>-</v>
      </c>
      <c r="M146" s="6">
        <f t="shared" si="15"/>
        <v>2</v>
      </c>
      <c r="N146" s="6">
        <f t="shared" si="15"/>
        <v>1.0434782608695652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41</v>
      </c>
      <c r="H147" s="10">
        <v>0</v>
      </c>
      <c r="I147" s="10">
        <v>0</v>
      </c>
      <c r="J147" s="10">
        <v>41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146</v>
      </c>
      <c r="D148" s="10">
        <v>0</v>
      </c>
      <c r="E148" s="10">
        <v>21</v>
      </c>
      <c r="F148" s="10">
        <v>167</v>
      </c>
      <c r="G148" s="10">
        <v>225</v>
      </c>
      <c r="H148" s="10">
        <v>0</v>
      </c>
      <c r="I148" s="10">
        <v>31</v>
      </c>
      <c r="J148" s="10">
        <v>256</v>
      </c>
      <c r="K148" s="6">
        <f t="shared" ref="K148" si="17">IF(C148=0,"-",(G148-C148)/C148)</f>
        <v>0.54109589041095896</v>
      </c>
      <c r="L148" s="6" t="str">
        <f t="shared" ref="L148" si="18">IF(D148=0,"-",(H148-D148)/D148)</f>
        <v>-</v>
      </c>
      <c r="M148" s="6">
        <f t="shared" ref="M148" si="19">IF(E148=0,"-",(I148-E148)/E148)</f>
        <v>0.47619047619047616</v>
      </c>
      <c r="N148" s="6">
        <f t="shared" ref="N148" si="20">IF(F148=0,"-",(J148-F148)/F148)</f>
        <v>0.53293413173652693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5.9322033898305086E-2</v>
      </c>
      <c r="D149" s="6" t="str">
        <f t="shared" si="21"/>
        <v>-</v>
      </c>
      <c r="E149" s="6">
        <f t="shared" si="21"/>
        <v>9.0909090909090912E-2</v>
      </c>
      <c r="F149" s="6">
        <f t="shared" si="21"/>
        <v>6.2015503875968991E-2</v>
      </c>
      <c r="G149" s="6">
        <f t="shared" si="21"/>
        <v>9.6551724137931033E-2</v>
      </c>
      <c r="H149" s="6" t="str">
        <f t="shared" si="21"/>
        <v>-</v>
      </c>
      <c r="I149" s="6">
        <f t="shared" si="21"/>
        <v>0.11764705882352941</v>
      </c>
      <c r="J149" s="6">
        <f t="shared" si="21"/>
        <v>9.8765432098765427E-2</v>
      </c>
      <c r="K149" s="6">
        <f>IF(OR(C149="-",G149="-"),"-",(G149-C149)/C149)</f>
        <v>0.62758620689655165</v>
      </c>
      <c r="L149" s="6" t="str">
        <f t="shared" ref="L149:N150" si="22">IF(OR(D149="-",H149="-"),"-",(H149-D149)/D149)</f>
        <v>-</v>
      </c>
      <c r="M149" s="6">
        <f t="shared" si="22"/>
        <v>0.29411764705882348</v>
      </c>
      <c r="N149" s="6">
        <f t="shared" si="22"/>
        <v>0.59259259259259256</v>
      </c>
    </row>
    <row r="150" spans="2:14" ht="29.25" thickBot="1" x14ac:dyDescent="0.25">
      <c r="B150" s="7" t="s">
        <v>77</v>
      </c>
      <c r="C150" s="6">
        <f t="shared" si="21"/>
        <v>0.32142857142857145</v>
      </c>
      <c r="D150" s="6" t="str">
        <f t="shared" si="21"/>
        <v>-</v>
      </c>
      <c r="E150" s="6">
        <f t="shared" si="21"/>
        <v>0.6</v>
      </c>
      <c r="F150" s="6">
        <f t="shared" si="21"/>
        <v>0.39473684210526316</v>
      </c>
      <c r="G150" s="6">
        <f t="shared" si="21"/>
        <v>0.10256410256410256</v>
      </c>
      <c r="H150" s="6" t="str">
        <f t="shared" si="21"/>
        <v>-</v>
      </c>
      <c r="I150" s="6">
        <f t="shared" si="21"/>
        <v>0.14285714285714285</v>
      </c>
      <c r="J150" s="6">
        <f t="shared" si="21"/>
        <v>0.11320754716981132</v>
      </c>
      <c r="K150" s="6">
        <f>IF(OR(C150="-",G150="-"),"-",(G150-C150)/C150)</f>
        <v>-0.68091168091168097</v>
      </c>
      <c r="L150" s="6" t="str">
        <f t="shared" si="22"/>
        <v>-</v>
      </c>
      <c r="M150" s="6">
        <f t="shared" si="22"/>
        <v>-0.76190476190476186</v>
      </c>
      <c r="N150" s="6">
        <f t="shared" si="22"/>
        <v>-0.71320754716981138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130</v>
      </c>
      <c r="D157" s="19">
        <v>166</v>
      </c>
      <c r="E157" s="18">
        <f>IF(C157=0,"-",(D157-C157)/C157)</f>
        <v>0.27692307692307694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16</v>
      </c>
      <c r="D158" s="19">
        <v>17</v>
      </c>
      <c r="E158" s="18">
        <f t="shared" ref="E158:E159" si="23">IF(C158=0,"-",(D158-C158)/C158)</f>
        <v>6.25E-2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3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0.8904109589041096</v>
      </c>
      <c r="D160" s="18">
        <f>IF(D157=0,"-",D157/(D157+D158+D159))</f>
        <v>0.89247311827956988</v>
      </c>
      <c r="E160" s="18">
        <f>IF(OR(C160="-",D160="-"),"-",(D160-C160)/C160)</f>
        <v>2.3159636062861626E-3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10</v>
      </c>
      <c r="D166" s="5">
        <v>14</v>
      </c>
      <c r="E166" s="6">
        <f>IF(C166=0,"-",(D166-C166)/C166)</f>
        <v>0.4</v>
      </c>
    </row>
    <row r="167" spans="2:14" ht="20.100000000000001" customHeight="1" thickBot="1" x14ac:dyDescent="0.25">
      <c r="B167" s="4" t="s">
        <v>41</v>
      </c>
      <c r="C167" s="5">
        <v>4</v>
      </c>
      <c r="D167" s="5">
        <v>7</v>
      </c>
      <c r="E167" s="6">
        <f t="shared" ref="E167:E168" si="24">IF(C167=0,"-",(D167-C167)/C167)</f>
        <v>0.75</v>
      </c>
    </row>
    <row r="168" spans="2:14" ht="20.100000000000001" customHeight="1" thickBot="1" x14ac:dyDescent="0.25">
      <c r="B168" s="4" t="s">
        <v>42</v>
      </c>
      <c r="C168" s="5">
        <v>2</v>
      </c>
      <c r="D168" s="5">
        <v>4</v>
      </c>
      <c r="E168" s="6">
        <f t="shared" si="24"/>
        <v>1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0.6</v>
      </c>
      <c r="D169" s="6">
        <f>IF(D166=0,"-",(D167+D168)/D166)</f>
        <v>0.7857142857142857</v>
      </c>
      <c r="E169" s="6">
        <f t="shared" ref="E169:E171" si="25">IF(OR(C169="-",D169="-"),"-",(D169-C169)/C169)</f>
        <v>0.30952380952380953</v>
      </c>
    </row>
    <row r="170" spans="2:14" ht="20.100000000000001" customHeight="1" thickBot="1" x14ac:dyDescent="0.25">
      <c r="B170" s="4" t="s">
        <v>39</v>
      </c>
      <c r="C170" s="6">
        <v>0.5714285714285714</v>
      </c>
      <c r="D170" s="6">
        <v>0.875</v>
      </c>
      <c r="E170" s="6">
        <f t="shared" si="25"/>
        <v>0.53125000000000011</v>
      </c>
    </row>
    <row r="171" spans="2:14" ht="20.100000000000001" customHeight="1" thickBot="1" x14ac:dyDescent="0.25">
      <c r="B171" s="4" t="s">
        <v>40</v>
      </c>
      <c r="C171" s="6">
        <v>0.66666666666666663</v>
      </c>
      <c r="D171" s="6">
        <v>0.66666666666666663</v>
      </c>
      <c r="E171" s="6">
        <f t="shared" si="25"/>
        <v>0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13</v>
      </c>
      <c r="D178" s="5">
        <v>17</v>
      </c>
      <c r="E178" s="6">
        <f>IF(C178=0,"-",(D178-C178)/C178)</f>
        <v>0.30769230769230771</v>
      </c>
      <c r="H178" s="13"/>
    </row>
    <row r="179" spans="2:8" ht="15" thickBot="1" x14ac:dyDescent="0.25">
      <c r="B179" s="4" t="s">
        <v>43</v>
      </c>
      <c r="C179" s="5">
        <v>8</v>
      </c>
      <c r="D179" s="5">
        <v>12</v>
      </c>
      <c r="E179" s="6">
        <f t="shared" ref="E179:E185" si="26">IF(C179=0,"-",(D179-C179)/C179)</f>
        <v>0.5</v>
      </c>
      <c r="H179" s="13"/>
    </row>
    <row r="180" spans="2:8" ht="15" thickBot="1" x14ac:dyDescent="0.25">
      <c r="B180" s="4" t="s">
        <v>47</v>
      </c>
      <c r="C180" s="5">
        <v>5</v>
      </c>
      <c r="D180" s="5">
        <v>1</v>
      </c>
      <c r="E180" s="6">
        <f t="shared" si="26"/>
        <v>-0.8</v>
      </c>
      <c r="H180" s="13"/>
    </row>
    <row r="181" spans="2:8" ht="15" thickBot="1" x14ac:dyDescent="0.25">
      <c r="B181" s="4" t="s">
        <v>78</v>
      </c>
      <c r="C181" s="5">
        <v>0</v>
      </c>
      <c r="D181" s="5">
        <v>4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233</v>
      </c>
      <c r="D182" s="5">
        <v>216</v>
      </c>
      <c r="E182" s="6">
        <f t="shared" si="26"/>
        <v>-7.2961373390557943E-2</v>
      </c>
      <c r="H182" s="13"/>
    </row>
    <row r="183" spans="2:8" ht="15" thickBot="1" x14ac:dyDescent="0.25">
      <c r="B183" s="4" t="s">
        <v>47</v>
      </c>
      <c r="C183" s="5">
        <v>212</v>
      </c>
      <c r="D183" s="5">
        <v>186</v>
      </c>
      <c r="E183" s="6">
        <f t="shared" si="26"/>
        <v>-0.12264150943396226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21</v>
      </c>
      <c r="D185" s="5">
        <v>30</v>
      </c>
      <c r="E185" s="6">
        <f t="shared" si="26"/>
        <v>0.42857142857142855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13</v>
      </c>
      <c r="D197" s="5">
        <v>12</v>
      </c>
      <c r="E197" s="6">
        <f t="shared" ref="E197:E200" si="27">IF(C197=0,"-",(D197-C197)/C197)</f>
        <v>-7.6923076923076927E-2</v>
      </c>
    </row>
    <row r="198" spans="2:5" ht="15" thickBot="1" x14ac:dyDescent="0.25">
      <c r="B198" s="4" t="s">
        <v>83</v>
      </c>
      <c r="C198" s="5">
        <v>1</v>
      </c>
      <c r="D198" s="5">
        <v>0</v>
      </c>
      <c r="E198" s="6">
        <f t="shared" si="27"/>
        <v>-1</v>
      </c>
    </row>
    <row r="199" spans="2:5" ht="15" thickBot="1" x14ac:dyDescent="0.25">
      <c r="B199" s="4" t="s">
        <v>84</v>
      </c>
      <c r="C199" s="5">
        <v>14</v>
      </c>
      <c r="D199" s="5">
        <v>12</v>
      </c>
      <c r="E199" s="6">
        <f t="shared" si="27"/>
        <v>-0.14285714285714285</v>
      </c>
    </row>
    <row r="200" spans="2:5" ht="15" thickBot="1" x14ac:dyDescent="0.25">
      <c r="B200" s="4" t="s">
        <v>85</v>
      </c>
      <c r="C200" s="5">
        <v>12</v>
      </c>
      <c r="D200" s="5">
        <v>11</v>
      </c>
      <c r="E200" s="6">
        <f t="shared" si="27"/>
        <v>-8.3333333333333329E-2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12</v>
      </c>
      <c r="D208" s="5">
        <v>12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11</v>
      </c>
      <c r="D209" s="5">
        <v>11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1</v>
      </c>
      <c r="E210" s="6">
        <f t="shared" si="28"/>
        <v>0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0</v>
      </c>
      <c r="E212" s="6">
        <f>IF(C212=0,"-",(D212-C212)/C212)</f>
        <v>-1</v>
      </c>
    </row>
    <row r="213" spans="2:5" ht="15" thickBot="1" x14ac:dyDescent="0.25">
      <c r="B213" s="17" t="s">
        <v>86</v>
      </c>
      <c r="C213" s="5">
        <v>1</v>
      </c>
      <c r="D213" s="5">
        <v>0</v>
      </c>
      <c r="E213" s="6">
        <f t="shared" ref="E213:E214" si="29">IF(C213=0,"-",(D213-C213)/C213)</f>
        <v>-1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12</v>
      </c>
      <c r="D221" s="5">
        <v>16</v>
      </c>
      <c r="E221" s="6">
        <f t="shared" ref="E221:E223" si="30">IF(C221=0,"-",(D221-C221)/C221)</f>
        <v>0.33333333333333331</v>
      </c>
    </row>
    <row r="222" spans="2:5" ht="15" thickBot="1" x14ac:dyDescent="0.25">
      <c r="B222" s="16" t="s">
        <v>92</v>
      </c>
      <c r="C222" s="5">
        <v>18</v>
      </c>
      <c r="D222" s="5">
        <v>13</v>
      </c>
      <c r="E222" s="6">
        <f t="shared" si="30"/>
        <v>-0.27777777777777779</v>
      </c>
    </row>
    <row r="223" spans="2:5" ht="15" thickBot="1" x14ac:dyDescent="0.25">
      <c r="B223" s="16" t="s">
        <v>93</v>
      </c>
      <c r="C223" s="5">
        <v>39</v>
      </c>
      <c r="D223" s="5">
        <v>40</v>
      </c>
      <c r="E223" s="6">
        <f t="shared" si="30"/>
        <v>2.564102564102564E-2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628</v>
      </c>
      <c r="D14" s="5">
        <v>704</v>
      </c>
      <c r="E14" s="6">
        <f>IF(C14&gt;0,(D14-C14)/C14)</f>
        <v>0.12101910828025478</v>
      </c>
    </row>
    <row r="15" spans="1:5" ht="20.100000000000001" customHeight="1" thickBot="1" x14ac:dyDescent="0.25">
      <c r="B15" s="4" t="s">
        <v>17</v>
      </c>
      <c r="C15" s="5">
        <v>625</v>
      </c>
      <c r="D15" s="5">
        <v>704</v>
      </c>
      <c r="E15" s="6">
        <f t="shared" ref="E15:E25" si="0">IF(C15&gt;0,(D15-C15)/C15)</f>
        <v>0.12640000000000001</v>
      </c>
    </row>
    <row r="16" spans="1:5" ht="20.100000000000001" customHeight="1" thickBot="1" x14ac:dyDescent="0.25">
      <c r="B16" s="4" t="s">
        <v>18</v>
      </c>
      <c r="C16" s="5">
        <v>560</v>
      </c>
      <c r="D16" s="5">
        <v>603</v>
      </c>
      <c r="E16" s="6">
        <f t="shared" si="0"/>
        <v>7.678571428571429E-2</v>
      </c>
    </row>
    <row r="17" spans="2:5" ht="20.100000000000001" customHeight="1" thickBot="1" x14ac:dyDescent="0.25">
      <c r="B17" s="4" t="s">
        <v>19</v>
      </c>
      <c r="C17" s="5">
        <v>65</v>
      </c>
      <c r="D17" s="5">
        <v>101</v>
      </c>
      <c r="E17" s="6">
        <f t="shared" si="0"/>
        <v>0.55384615384615388</v>
      </c>
    </row>
    <row r="18" spans="2:5" ht="20.100000000000001" customHeight="1" thickBot="1" x14ac:dyDescent="0.25">
      <c r="B18" s="4" t="s">
        <v>100</v>
      </c>
      <c r="C18" s="5">
        <v>2</v>
      </c>
      <c r="D18" s="5">
        <v>12</v>
      </c>
      <c r="E18" s="6">
        <f>IF(C18=0,"-",(D18-C18)/C18)</f>
        <v>5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2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0.104</v>
      </c>
      <c r="D20" s="6">
        <f>D17/D15</f>
        <v>0.14346590909090909</v>
      </c>
      <c r="E20" s="6">
        <f t="shared" si="0"/>
        <v>0.37947989510489516</v>
      </c>
    </row>
    <row r="21" spans="2:5" ht="30" customHeight="1" thickBot="1" x14ac:dyDescent="0.25">
      <c r="B21" s="4" t="s">
        <v>23</v>
      </c>
      <c r="C21" s="5">
        <v>37</v>
      </c>
      <c r="D21" s="5">
        <v>37</v>
      </c>
      <c r="E21" s="6">
        <f t="shared" si="0"/>
        <v>0</v>
      </c>
    </row>
    <row r="22" spans="2:5" ht="20.100000000000001" customHeight="1" thickBot="1" x14ac:dyDescent="0.25">
      <c r="B22" s="4" t="s">
        <v>24</v>
      </c>
      <c r="C22" s="5">
        <v>30</v>
      </c>
      <c r="D22" s="5">
        <v>31</v>
      </c>
      <c r="E22" s="6">
        <f t="shared" si="0"/>
        <v>3.3333333333333333E-2</v>
      </c>
    </row>
    <row r="23" spans="2:5" ht="20.100000000000001" customHeight="1" thickBot="1" x14ac:dyDescent="0.25">
      <c r="B23" s="4" t="s">
        <v>25</v>
      </c>
      <c r="C23" s="5">
        <v>7</v>
      </c>
      <c r="D23" s="5">
        <v>6</v>
      </c>
      <c r="E23" s="6">
        <f t="shared" si="0"/>
        <v>-0.14285714285714285</v>
      </c>
    </row>
    <row r="24" spans="2:5" ht="20.100000000000001" customHeight="1" thickBot="1" x14ac:dyDescent="0.25">
      <c r="B24" s="4" t="s">
        <v>21</v>
      </c>
      <c r="C24" s="6">
        <f>C23/C21</f>
        <v>0.1891891891891892</v>
      </c>
      <c r="D24" s="6">
        <f t="shared" ref="D24" si="1">D23/D21</f>
        <v>0.16216216216216217</v>
      </c>
      <c r="E24" s="6">
        <f t="shared" si="0"/>
        <v>-0.14285714285714285</v>
      </c>
    </row>
    <row r="25" spans="2:5" ht="20.100000000000001" customHeight="1" thickBot="1" x14ac:dyDescent="0.25">
      <c r="B25" s="7" t="s">
        <v>26</v>
      </c>
      <c r="C25" s="6">
        <v>0.11623603540270673</v>
      </c>
      <c r="D25" s="6">
        <v>0.13155165551405118</v>
      </c>
      <c r="E25" s="6">
        <f t="shared" si="0"/>
        <v>0.13176309789199678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173</v>
      </c>
      <c r="D34" s="5">
        <v>224</v>
      </c>
      <c r="E34" s="6">
        <f>IF(C34&gt;0,(D34-C34)/C34,"-")</f>
        <v>0.2947976878612717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139</v>
      </c>
      <c r="D36" s="5">
        <v>167</v>
      </c>
      <c r="E36" s="6">
        <f t="shared" si="2"/>
        <v>0.20143884892086331</v>
      </c>
    </row>
    <row r="37" spans="2:5" ht="20.100000000000001" customHeight="1" thickBot="1" x14ac:dyDescent="0.25">
      <c r="B37" s="4" t="s">
        <v>30</v>
      </c>
      <c r="C37" s="5">
        <v>35</v>
      </c>
      <c r="D37" s="5">
        <v>57</v>
      </c>
      <c r="E37" s="6">
        <f t="shared" si="2"/>
        <v>0.62857142857142856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127</v>
      </c>
      <c r="D44" s="5">
        <v>112</v>
      </c>
      <c r="E44" s="6">
        <f>IF(C44&gt;0,(D44-C44)/C44,"-")</f>
        <v>-0.11811023622047244</v>
      </c>
    </row>
    <row r="45" spans="2:5" ht="20.100000000000001" customHeight="1" thickBot="1" x14ac:dyDescent="0.25">
      <c r="B45" s="4" t="s">
        <v>34</v>
      </c>
      <c r="C45" s="5">
        <v>6</v>
      </c>
      <c r="D45" s="5">
        <v>11</v>
      </c>
      <c r="E45" s="6">
        <f t="shared" ref="E45:E51" si="3">IF(C45&gt;0,(D45-C45)/C45,"-")</f>
        <v>0.83333333333333337</v>
      </c>
    </row>
    <row r="46" spans="2:5" ht="20.100000000000001" customHeight="1" thickBot="1" x14ac:dyDescent="0.25">
      <c r="B46" s="4" t="s">
        <v>31</v>
      </c>
      <c r="C46" s="5">
        <v>12</v>
      </c>
      <c r="D46" s="5">
        <v>20</v>
      </c>
      <c r="E46" s="6">
        <f t="shared" si="3"/>
        <v>0.66666666666666663</v>
      </c>
    </row>
    <row r="47" spans="2:5" ht="20.100000000000001" customHeight="1" thickBot="1" x14ac:dyDescent="0.25">
      <c r="B47" s="4" t="s">
        <v>32</v>
      </c>
      <c r="C47" s="5">
        <v>170</v>
      </c>
      <c r="D47" s="5">
        <v>215</v>
      </c>
      <c r="E47" s="6">
        <f t="shared" si="3"/>
        <v>0.26470588235294118</v>
      </c>
    </row>
    <row r="48" spans="2:5" ht="20.100000000000001" customHeight="1" thickBot="1" x14ac:dyDescent="0.25">
      <c r="B48" s="4" t="s">
        <v>35</v>
      </c>
      <c r="C48" s="5">
        <v>92</v>
      </c>
      <c r="D48" s="5">
        <v>103</v>
      </c>
      <c r="E48" s="6">
        <f t="shared" si="3"/>
        <v>0.11956521739130435</v>
      </c>
    </row>
    <row r="49" spans="2:5" ht="20.100000000000001" customHeight="1" thickBot="1" x14ac:dyDescent="0.25">
      <c r="B49" s="4" t="s">
        <v>67</v>
      </c>
      <c r="C49" s="5">
        <v>59</v>
      </c>
      <c r="D49" s="5">
        <v>57</v>
      </c>
      <c r="E49" s="6">
        <f t="shared" si="3"/>
        <v>-3.3898305084745763E-2</v>
      </c>
    </row>
    <row r="50" spans="2:5" ht="20.100000000000001" customHeight="1" collapsed="1" thickBot="1" x14ac:dyDescent="0.25">
      <c r="B50" s="4" t="s">
        <v>36</v>
      </c>
      <c r="C50" s="6">
        <f>C44/(C44+C45)</f>
        <v>0.95488721804511278</v>
      </c>
      <c r="D50" s="6">
        <f>D44/(D44+D45)</f>
        <v>0.91056910569105687</v>
      </c>
      <c r="E50" s="6">
        <f t="shared" si="3"/>
        <v>-4.6411881441649108E-2</v>
      </c>
    </row>
    <row r="51" spans="2:5" ht="20.100000000000001" customHeight="1" thickBot="1" x14ac:dyDescent="0.25">
      <c r="B51" s="4" t="s">
        <v>37</v>
      </c>
      <c r="C51" s="6">
        <f>C47/(C46+C47)</f>
        <v>0.93406593406593408</v>
      </c>
      <c r="D51" s="6">
        <f t="shared" ref="D51" si="4">D47/(D46+D47)</f>
        <v>0.91489361702127658</v>
      </c>
      <c r="E51" s="6">
        <f t="shared" si="3"/>
        <v>-2.0525657071339198E-2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133</v>
      </c>
      <c r="D58" s="5">
        <v>125</v>
      </c>
      <c r="E58" s="6">
        <f>IF(C58&gt;0,(D58-C58)/C58,"-")</f>
        <v>-6.0150375939849621E-2</v>
      </c>
    </row>
    <row r="59" spans="2:5" ht="20.100000000000001" customHeight="1" thickBot="1" x14ac:dyDescent="0.25">
      <c r="B59" s="4" t="s">
        <v>41</v>
      </c>
      <c r="C59" s="5">
        <v>120</v>
      </c>
      <c r="D59" s="5">
        <v>106</v>
      </c>
      <c r="E59" s="6">
        <f t="shared" ref="E59:E63" si="5">IF(C59&gt;0,(D59-C59)/C59,"-")</f>
        <v>-0.11666666666666667</v>
      </c>
    </row>
    <row r="60" spans="2:5" ht="20.100000000000001" customHeight="1" thickBot="1" x14ac:dyDescent="0.25">
      <c r="B60" s="4" t="s">
        <v>42</v>
      </c>
      <c r="C60" s="5">
        <v>7</v>
      </c>
      <c r="D60" s="5">
        <v>7</v>
      </c>
      <c r="E60" s="6">
        <f t="shared" si="5"/>
        <v>0</v>
      </c>
    </row>
    <row r="61" spans="2:5" ht="20.100000000000001" customHeight="1" collapsed="1" thickBot="1" x14ac:dyDescent="0.25">
      <c r="B61" s="4" t="s">
        <v>98</v>
      </c>
      <c r="C61" s="6">
        <f>(C59+C60)/C58</f>
        <v>0.95488721804511278</v>
      </c>
      <c r="D61" s="6">
        <f>(D59+D60)/D58</f>
        <v>0.90400000000000003</v>
      </c>
      <c r="E61" s="6">
        <f t="shared" si="5"/>
        <v>-5.3291338582677143E-2</v>
      </c>
    </row>
    <row r="62" spans="2:5" ht="20.100000000000001" customHeight="1" thickBot="1" x14ac:dyDescent="0.25">
      <c r="B62" s="4" t="s">
        <v>39</v>
      </c>
      <c r="C62" s="6">
        <v>0.95238095238095233</v>
      </c>
      <c r="D62" s="6">
        <v>0.89830508474576276</v>
      </c>
      <c r="E62" s="6">
        <f t="shared" si="5"/>
        <v>-5.6779661016949048E-2</v>
      </c>
    </row>
    <row r="63" spans="2:5" ht="20.100000000000001" customHeight="1" thickBot="1" x14ac:dyDescent="0.25">
      <c r="B63" s="4" t="s">
        <v>40</v>
      </c>
      <c r="C63" s="6">
        <v>1</v>
      </c>
      <c r="D63" s="6">
        <v>1</v>
      </c>
      <c r="E63" s="6">
        <f t="shared" si="5"/>
        <v>0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626</v>
      </c>
      <c r="D70" s="5">
        <v>743</v>
      </c>
      <c r="E70" s="6">
        <f>IF(C70&gt;0,(D70-C70)/C70,"-")</f>
        <v>0.18690095846645369</v>
      </c>
    </row>
    <row r="71" spans="2:10" ht="20.100000000000001" customHeight="1" thickBot="1" x14ac:dyDescent="0.25">
      <c r="B71" s="4" t="s">
        <v>45</v>
      </c>
      <c r="C71" s="5">
        <v>159</v>
      </c>
      <c r="D71" s="5">
        <v>185</v>
      </c>
      <c r="E71" s="6">
        <f t="shared" ref="E71:E77" si="6">IF(C71&gt;0,(D71-C71)/C71,"-")</f>
        <v>0.16352201257861634</v>
      </c>
    </row>
    <row r="72" spans="2:10" ht="20.100000000000001" customHeight="1" thickBot="1" x14ac:dyDescent="0.25">
      <c r="B72" s="4" t="s">
        <v>43</v>
      </c>
      <c r="C72" s="5">
        <v>0</v>
      </c>
      <c r="D72" s="5">
        <v>0</v>
      </c>
      <c r="E72" s="6" t="str">
        <f t="shared" si="6"/>
        <v>-</v>
      </c>
    </row>
    <row r="73" spans="2:10" ht="20.100000000000001" customHeight="1" thickBot="1" x14ac:dyDescent="0.25">
      <c r="B73" s="4" t="s">
        <v>46</v>
      </c>
      <c r="C73" s="5">
        <v>353</v>
      </c>
      <c r="D73" s="5">
        <v>438</v>
      </c>
      <c r="E73" s="6">
        <f t="shared" si="6"/>
        <v>0.24079320113314448</v>
      </c>
    </row>
    <row r="74" spans="2:10" ht="20.100000000000001" customHeight="1" thickBot="1" x14ac:dyDescent="0.25">
      <c r="B74" s="4" t="s">
        <v>47</v>
      </c>
      <c r="C74" s="5">
        <v>79</v>
      </c>
      <c r="D74" s="5">
        <v>102</v>
      </c>
      <c r="E74" s="6">
        <f t="shared" si="6"/>
        <v>0.29113924050632911</v>
      </c>
    </row>
    <row r="75" spans="2:10" ht="20.100000000000001" customHeight="1" thickBot="1" x14ac:dyDescent="0.25">
      <c r="B75" s="4" t="s">
        <v>48</v>
      </c>
      <c r="C75" s="5">
        <v>35</v>
      </c>
      <c r="D75" s="5">
        <v>18</v>
      </c>
      <c r="E75" s="6">
        <f t="shared" si="6"/>
        <v>-0.48571428571428571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43</v>
      </c>
      <c r="D90" s="5">
        <v>51</v>
      </c>
      <c r="E90" s="6">
        <f>IF(C90&gt;0,(D90-C90)/C90,"-")</f>
        <v>0.18604651162790697</v>
      </c>
    </row>
    <row r="91" spans="2:5" ht="29.25" thickBot="1" x14ac:dyDescent="0.25">
      <c r="B91" s="4" t="s">
        <v>52</v>
      </c>
      <c r="C91" s="5">
        <v>26</v>
      </c>
      <c r="D91" s="5">
        <v>4</v>
      </c>
      <c r="E91" s="6">
        <f t="shared" ref="E91:E93" si="7">IF(C91&gt;0,(D91-C91)/C91,"-")</f>
        <v>-0.84615384615384615</v>
      </c>
    </row>
    <row r="92" spans="2:5" ht="29.25" customHeight="1" thickBot="1" x14ac:dyDescent="0.25">
      <c r="B92" s="4" t="s">
        <v>53</v>
      </c>
      <c r="C92" s="5">
        <v>16</v>
      </c>
      <c r="D92" s="5">
        <v>10</v>
      </c>
      <c r="E92" s="6">
        <f t="shared" si="7"/>
        <v>-0.375</v>
      </c>
    </row>
    <row r="93" spans="2:5" ht="29.25" customHeight="1" thickBot="1" x14ac:dyDescent="0.25">
      <c r="B93" s="4" t="s">
        <v>54</v>
      </c>
      <c r="C93" s="6">
        <f>(C90+C91)/(C90+C91+C92)</f>
        <v>0.81176470588235294</v>
      </c>
      <c r="D93" s="6">
        <f>(D90+D91)/(D90+D91+D92)</f>
        <v>0.84615384615384615</v>
      </c>
      <c r="E93" s="6">
        <f t="shared" si="7"/>
        <v>4.2363433667781482E-2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85</v>
      </c>
      <c r="D100" s="5">
        <v>66</v>
      </c>
      <c r="E100" s="6">
        <f>IF(C100&gt;0,(D100-C100)/C100,"-")</f>
        <v>-0.22352941176470589</v>
      </c>
    </row>
    <row r="101" spans="2:5" ht="20.100000000000001" customHeight="1" thickBot="1" x14ac:dyDescent="0.25">
      <c r="B101" s="4" t="s">
        <v>41</v>
      </c>
      <c r="C101" s="5">
        <v>61</v>
      </c>
      <c r="D101" s="5">
        <v>49</v>
      </c>
      <c r="E101" s="6">
        <f t="shared" ref="E101:E105" si="8">IF(C101&gt;0,(D101-C101)/C101,"-")</f>
        <v>-0.19672131147540983</v>
      </c>
    </row>
    <row r="102" spans="2:5" ht="20.100000000000001" customHeight="1" thickBot="1" x14ac:dyDescent="0.25">
      <c r="B102" s="4" t="s">
        <v>42</v>
      </c>
      <c r="C102" s="5">
        <v>8</v>
      </c>
      <c r="D102" s="5">
        <v>7</v>
      </c>
      <c r="E102" s="6">
        <f t="shared" si="8"/>
        <v>-0.125</v>
      </c>
    </row>
    <row r="103" spans="2:5" ht="20.100000000000001" customHeight="1" thickBot="1" x14ac:dyDescent="0.25">
      <c r="B103" s="4" t="s">
        <v>98</v>
      </c>
      <c r="C103" s="6">
        <f>(C101+C102)/C100</f>
        <v>0.81176470588235294</v>
      </c>
      <c r="D103" s="6">
        <f>(D101+D102)/D100</f>
        <v>0.84848484848484851</v>
      </c>
      <c r="E103" s="6">
        <f t="shared" si="8"/>
        <v>4.5234958278436564E-2</v>
      </c>
    </row>
    <row r="104" spans="2:5" ht="20.100000000000001" customHeight="1" thickBot="1" x14ac:dyDescent="0.25">
      <c r="B104" s="4" t="s">
        <v>39</v>
      </c>
      <c r="C104" s="6">
        <v>0.80263157894736847</v>
      </c>
      <c r="D104" s="6">
        <v>0.85964912280701755</v>
      </c>
      <c r="E104" s="6">
        <f t="shared" si="8"/>
        <v>7.1038251366120159E-2</v>
      </c>
    </row>
    <row r="105" spans="2:5" ht="20.100000000000001" customHeight="1" thickBot="1" x14ac:dyDescent="0.25">
      <c r="B105" s="4" t="s">
        <v>40</v>
      </c>
      <c r="C105" s="6">
        <v>0.88888888888888884</v>
      </c>
      <c r="D105" s="6">
        <v>0.77777777777777779</v>
      </c>
      <c r="E105" s="6">
        <f t="shared" si="8"/>
        <v>-0.12499999999999994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80</v>
      </c>
      <c r="D112" s="5">
        <v>64</v>
      </c>
      <c r="E112" s="6">
        <f>IF(C112&gt;0,(D112-C112)/C112,"-")</f>
        <v>-0.2</v>
      </c>
    </row>
    <row r="113" spans="2:14" ht="15" thickBot="1" x14ac:dyDescent="0.25">
      <c r="B113" s="4" t="s">
        <v>56</v>
      </c>
      <c r="C113" s="5">
        <v>69</v>
      </c>
      <c r="D113" s="5">
        <v>62</v>
      </c>
      <c r="E113" s="6">
        <f t="shared" ref="E113:E114" si="9">IF(C113&gt;0,(D113-C113)/C113,"-")</f>
        <v>-0.10144927536231885</v>
      </c>
    </row>
    <row r="114" spans="2:14" ht="15" thickBot="1" x14ac:dyDescent="0.25">
      <c r="B114" s="4" t="s">
        <v>57</v>
      </c>
      <c r="C114" s="5">
        <v>11</v>
      </c>
      <c r="D114" s="5">
        <v>2</v>
      </c>
      <c r="E114" s="6">
        <f t="shared" si="9"/>
        <v>-0.81818181818181823</v>
      </c>
    </row>
    <row r="115" spans="2:14" s="22" customFormat="1" x14ac:dyDescent="0.2"/>
    <row r="116" spans="2:14" s="22" customFormat="1" x14ac:dyDescent="0.2"/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0</v>
      </c>
      <c r="F128" s="10">
        <v>1</v>
      </c>
      <c r="G128" s="10">
        <v>0</v>
      </c>
      <c r="H128" s="10">
        <v>0</v>
      </c>
      <c r="I128" s="10">
        <v>0</v>
      </c>
      <c r="J128" s="10">
        <v>0</v>
      </c>
      <c r="K128" s="6">
        <f>IF(C128=0,"-",(G128-C128)/C128)</f>
        <v>-1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-1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1</v>
      </c>
      <c r="H132" s="10">
        <v>0</v>
      </c>
      <c r="I132" s="10">
        <v>0</v>
      </c>
      <c r="J132" s="10">
        <v>1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0</v>
      </c>
      <c r="F133" s="10">
        <v>1</v>
      </c>
      <c r="G133" s="10">
        <v>1</v>
      </c>
      <c r="H133" s="10">
        <v>0</v>
      </c>
      <c r="I133" s="10">
        <v>0</v>
      </c>
      <c r="J133" s="10">
        <v>1</v>
      </c>
      <c r="K133" s="6">
        <f t="shared" si="11"/>
        <v>0</v>
      </c>
      <c r="L133" s="6" t="str">
        <f t="shared" si="10"/>
        <v>-</v>
      </c>
      <c r="M133" s="6" t="str">
        <f t="shared" si="10"/>
        <v>-</v>
      </c>
      <c r="N133" s="6">
        <f t="shared" si="10"/>
        <v>0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</v>
      </c>
      <c r="D143" s="10">
        <v>0</v>
      </c>
      <c r="E143" s="10">
        <v>0</v>
      </c>
      <c r="F143" s="10">
        <v>1</v>
      </c>
      <c r="G143" s="10">
        <v>1</v>
      </c>
      <c r="H143" s="10">
        <v>0</v>
      </c>
      <c r="I143" s="10">
        <v>0</v>
      </c>
      <c r="J143" s="10">
        <v>1</v>
      </c>
      <c r="K143" s="6">
        <f>IF(C143=0,"-",(G143-C143)/C143)</f>
        <v>0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0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14</v>
      </c>
      <c r="D145" s="10">
        <v>0</v>
      </c>
      <c r="E145" s="10">
        <v>0</v>
      </c>
      <c r="F145" s="10">
        <v>14</v>
      </c>
      <c r="G145" s="10">
        <v>6</v>
      </c>
      <c r="H145" s="10">
        <v>0</v>
      </c>
      <c r="I145" s="10">
        <v>2</v>
      </c>
      <c r="J145" s="10">
        <v>8</v>
      </c>
      <c r="K145" s="6">
        <f t="shared" si="16"/>
        <v>-0.5714285714285714</v>
      </c>
      <c r="L145" s="6" t="str">
        <f t="shared" si="15"/>
        <v>-</v>
      </c>
      <c r="M145" s="6" t="str">
        <f t="shared" si="15"/>
        <v>-</v>
      </c>
      <c r="N145" s="6">
        <f t="shared" si="15"/>
        <v>-0.42857142857142855</v>
      </c>
    </row>
    <row r="146" spans="2:14" ht="15" thickBot="1" x14ac:dyDescent="0.25">
      <c r="B146" s="4" t="s">
        <v>74</v>
      </c>
      <c r="C146" s="10">
        <v>2</v>
      </c>
      <c r="D146" s="10">
        <v>0</v>
      </c>
      <c r="E146" s="10">
        <v>0</v>
      </c>
      <c r="F146" s="10">
        <v>2</v>
      </c>
      <c r="G146" s="10">
        <v>1</v>
      </c>
      <c r="H146" s="10">
        <v>0</v>
      </c>
      <c r="I146" s="10">
        <v>0</v>
      </c>
      <c r="J146" s="10">
        <v>1</v>
      </c>
      <c r="K146" s="6">
        <f t="shared" si="16"/>
        <v>-0.5</v>
      </c>
      <c r="L146" s="6" t="str">
        <f t="shared" si="15"/>
        <v>-</v>
      </c>
      <c r="M146" s="6" t="str">
        <f t="shared" si="15"/>
        <v>-</v>
      </c>
      <c r="N146" s="6">
        <f t="shared" si="15"/>
        <v>-0.5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17</v>
      </c>
      <c r="D148" s="10">
        <v>0</v>
      </c>
      <c r="E148" s="10">
        <v>0</v>
      </c>
      <c r="F148" s="10">
        <v>17</v>
      </c>
      <c r="G148" s="10">
        <v>8</v>
      </c>
      <c r="H148" s="10">
        <v>0</v>
      </c>
      <c r="I148" s="10">
        <v>2</v>
      </c>
      <c r="J148" s="10">
        <v>10</v>
      </c>
      <c r="K148" s="6">
        <f t="shared" ref="K148" si="17">IF(C148=0,"-",(G148-C148)/C148)</f>
        <v>-0.52941176470588236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-0.41176470588235292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6.6666666666666666E-2</v>
      </c>
      <c r="D149" s="6" t="str">
        <f t="shared" si="21"/>
        <v>-</v>
      </c>
      <c r="E149" s="6" t="str">
        <f t="shared" si="21"/>
        <v>-</v>
      </c>
      <c r="F149" s="6">
        <f t="shared" si="21"/>
        <v>6.6666666666666666E-2</v>
      </c>
      <c r="G149" s="6">
        <f t="shared" si="21"/>
        <v>0.14285714285714285</v>
      </c>
      <c r="H149" s="6" t="str">
        <f t="shared" si="21"/>
        <v>-</v>
      </c>
      <c r="I149" s="6" t="str">
        <f t="shared" si="21"/>
        <v>-</v>
      </c>
      <c r="J149" s="6">
        <f t="shared" si="21"/>
        <v>0.1111111111111111</v>
      </c>
      <c r="K149" s="6">
        <f>IF(OR(C149="-",G149="-"),"-",(G149-C149)/C149)</f>
        <v>1.1428571428571428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0.66666666666666663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17</v>
      </c>
      <c r="D157" s="19">
        <v>7</v>
      </c>
      <c r="E157" s="18">
        <f>IF(C157=0,"-",(D157-C157)/C157)</f>
        <v>-0.58823529411764708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0</v>
      </c>
      <c r="D158" s="19">
        <v>1</v>
      </c>
      <c r="E158" s="18" t="str">
        <f t="shared" ref="E158:E159" si="23">IF(C158=0,"-",(D158-C158)/C158)</f>
        <v>-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1</v>
      </c>
      <c r="D160" s="18">
        <f>IF(D157=0,"-",D157/(D157+D158+D159))</f>
        <v>0.875</v>
      </c>
      <c r="E160" s="18">
        <f>IF(OR(C160="-",D160="-"),"-",(D160-C160)/C160)</f>
        <v>-0.125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0</v>
      </c>
      <c r="E166" s="6">
        <f>IF(C166=0,"-",(D166-C166)/C166)</f>
        <v>-1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0</v>
      </c>
      <c r="E167" s="6">
        <f t="shared" ref="E167:E168" si="24">IF(C167=0,"-",(D167-C167)/C167)</f>
        <v>-1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>
        <v>1</v>
      </c>
      <c r="D170" s="6" t="s">
        <v>104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104</v>
      </c>
      <c r="D171" s="6" t="s">
        <v>104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4</v>
      </c>
      <c r="D178" s="5">
        <v>1</v>
      </c>
      <c r="E178" s="6">
        <f>IF(C178=0,"-",(D178-C178)/C178)</f>
        <v>-0.75</v>
      </c>
      <c r="H178" s="13"/>
    </row>
    <row r="179" spans="2:8" ht="15" thickBot="1" x14ac:dyDescent="0.25">
      <c r="B179" s="4" t="s">
        <v>43</v>
      </c>
      <c r="C179" s="5">
        <v>4</v>
      </c>
      <c r="D179" s="5">
        <v>1</v>
      </c>
      <c r="E179" s="6">
        <f t="shared" ref="E179:E185" si="26">IF(C179=0,"-",(D179-C179)/C179)</f>
        <v>-0.75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21</v>
      </c>
      <c r="D182" s="5">
        <v>9</v>
      </c>
      <c r="E182" s="6">
        <f t="shared" si="26"/>
        <v>-0.5714285714285714</v>
      </c>
      <c r="H182" s="13"/>
    </row>
    <row r="183" spans="2:8" ht="15" thickBot="1" x14ac:dyDescent="0.25">
      <c r="B183" s="4" t="s">
        <v>47</v>
      </c>
      <c r="C183" s="5">
        <v>19</v>
      </c>
      <c r="D183" s="5">
        <v>7</v>
      </c>
      <c r="E183" s="6">
        <f t="shared" si="26"/>
        <v>-0.63157894736842102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2</v>
      </c>
      <c r="D185" s="5">
        <v>2</v>
      </c>
      <c r="E185" s="6">
        <f t="shared" si="26"/>
        <v>0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0</v>
      </c>
      <c r="E197" s="6">
        <f t="shared" ref="E197:E200" si="27">IF(C197=0,"-",(D197-C197)/C197)</f>
        <v>-1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</v>
      </c>
      <c r="D199" s="5">
        <v>0</v>
      </c>
      <c r="E199" s="6">
        <f t="shared" si="27"/>
        <v>-1</v>
      </c>
    </row>
    <row r="200" spans="2:5" ht="15" thickBot="1" x14ac:dyDescent="0.25">
      <c r="B200" s="4" t="s">
        <v>85</v>
      </c>
      <c r="C200" s="5">
        <v>0</v>
      </c>
      <c r="D200" s="5">
        <v>0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0</v>
      </c>
      <c r="E208" s="6">
        <f t="shared" si="28"/>
        <v>-1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0</v>
      </c>
      <c r="E209" s="6">
        <f t="shared" si="28"/>
        <v>-1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1</v>
      </c>
      <c r="D221" s="5">
        <v>2</v>
      </c>
      <c r="E221" s="6">
        <f t="shared" ref="E221:E223" si="30">IF(C221=0,"-",(D221-C221)/C221)</f>
        <v>1</v>
      </c>
    </row>
    <row r="222" spans="2:5" ht="15" thickBot="1" x14ac:dyDescent="0.25">
      <c r="B222" s="16" t="s">
        <v>92</v>
      </c>
      <c r="C222" s="5">
        <v>1</v>
      </c>
      <c r="D222" s="5">
        <v>0</v>
      </c>
      <c r="E222" s="6">
        <f t="shared" si="30"/>
        <v>-1</v>
      </c>
    </row>
    <row r="223" spans="2:5" ht="15" thickBot="1" x14ac:dyDescent="0.25">
      <c r="B223" s="16" t="s">
        <v>93</v>
      </c>
      <c r="C223" s="5">
        <v>3</v>
      </c>
      <c r="D223" s="5">
        <v>2</v>
      </c>
      <c r="E223" s="6">
        <f t="shared" si="30"/>
        <v>-0.33333333333333331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1767</v>
      </c>
      <c r="D14" s="5">
        <v>1620</v>
      </c>
      <c r="E14" s="6">
        <f>IF(C14&gt;0,(D14-C14)/C14)</f>
        <v>-8.3191850594227498E-2</v>
      </c>
    </row>
    <row r="15" spans="1:5" ht="20.100000000000001" customHeight="1" thickBot="1" x14ac:dyDescent="0.25">
      <c r="B15" s="4" t="s">
        <v>17</v>
      </c>
      <c r="C15" s="5">
        <v>1764</v>
      </c>
      <c r="D15" s="5">
        <v>1597</v>
      </c>
      <c r="E15" s="6">
        <f t="shared" ref="E15:E25" si="0">IF(C15&gt;0,(D15-C15)/C15)</f>
        <v>-9.4671201814058956E-2</v>
      </c>
    </row>
    <row r="16" spans="1:5" ht="20.100000000000001" customHeight="1" thickBot="1" x14ac:dyDescent="0.25">
      <c r="B16" s="4" t="s">
        <v>18</v>
      </c>
      <c r="C16" s="5">
        <v>1438</v>
      </c>
      <c r="D16" s="5">
        <v>1286</v>
      </c>
      <c r="E16" s="6">
        <f t="shared" si="0"/>
        <v>-0.10570236439499305</v>
      </c>
    </row>
    <row r="17" spans="2:5" ht="20.100000000000001" customHeight="1" thickBot="1" x14ac:dyDescent="0.25">
      <c r="B17" s="4" t="s">
        <v>19</v>
      </c>
      <c r="C17" s="5">
        <v>326</v>
      </c>
      <c r="D17" s="5">
        <v>311</v>
      </c>
      <c r="E17" s="6">
        <f t="shared" si="0"/>
        <v>-4.6012269938650305E-2</v>
      </c>
    </row>
    <row r="18" spans="2:5" ht="20.100000000000001" customHeight="1" thickBot="1" x14ac:dyDescent="0.25">
      <c r="B18" s="4" t="s">
        <v>100</v>
      </c>
      <c r="C18" s="5">
        <v>12</v>
      </c>
      <c r="D18" s="5">
        <v>16</v>
      </c>
      <c r="E18" s="6">
        <f>IF(C18=0,"-",(D18-C18)/C18)</f>
        <v>0.33333333333333331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0.18480725623582767</v>
      </c>
      <c r="D20" s="6">
        <f>D17/D15</f>
        <v>0.19474013775829679</v>
      </c>
      <c r="E20" s="6">
        <f t="shared" si="0"/>
        <v>5.3747248483544605E-2</v>
      </c>
    </row>
    <row r="21" spans="2:5" ht="30" customHeight="1" thickBot="1" x14ac:dyDescent="0.25">
      <c r="B21" s="4" t="s">
        <v>23</v>
      </c>
      <c r="C21" s="5">
        <v>364</v>
      </c>
      <c r="D21" s="5">
        <v>131</v>
      </c>
      <c r="E21" s="6">
        <f t="shared" si="0"/>
        <v>-0.64010989010989006</v>
      </c>
    </row>
    <row r="22" spans="2:5" ht="20.100000000000001" customHeight="1" thickBot="1" x14ac:dyDescent="0.25">
      <c r="B22" s="4" t="s">
        <v>24</v>
      </c>
      <c r="C22" s="5">
        <v>277</v>
      </c>
      <c r="D22" s="5">
        <v>105</v>
      </c>
      <c r="E22" s="6">
        <f t="shared" si="0"/>
        <v>-0.62093862815884482</v>
      </c>
    </row>
    <row r="23" spans="2:5" ht="20.100000000000001" customHeight="1" thickBot="1" x14ac:dyDescent="0.25">
      <c r="B23" s="4" t="s">
        <v>25</v>
      </c>
      <c r="C23" s="5">
        <v>87</v>
      </c>
      <c r="D23" s="5">
        <v>26</v>
      </c>
      <c r="E23" s="6">
        <f t="shared" si="0"/>
        <v>-0.70114942528735635</v>
      </c>
    </row>
    <row r="24" spans="2:5" ht="20.100000000000001" customHeight="1" thickBot="1" x14ac:dyDescent="0.25">
      <c r="B24" s="4" t="s">
        <v>21</v>
      </c>
      <c r="C24" s="6">
        <f>C23/C21</f>
        <v>0.23901098901098902</v>
      </c>
      <c r="D24" s="6">
        <f t="shared" ref="D24" si="1">D23/D21</f>
        <v>0.19847328244274809</v>
      </c>
      <c r="E24" s="6">
        <f t="shared" si="0"/>
        <v>-0.16960603667631838</v>
      </c>
    </row>
    <row r="25" spans="2:5" ht="20.100000000000001" customHeight="1" thickBot="1" x14ac:dyDescent="0.25">
      <c r="B25" s="7" t="s">
        <v>26</v>
      </c>
      <c r="C25" s="6">
        <v>0.12585023821652233</v>
      </c>
      <c r="D25" s="6">
        <v>0.11426379984015947</v>
      </c>
      <c r="E25" s="6">
        <f t="shared" si="0"/>
        <v>-9.2065287603418533E-2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595</v>
      </c>
      <c r="D34" s="5">
        <v>437</v>
      </c>
      <c r="E34" s="6">
        <f>IF(C34&gt;0,(D34-C34)/C34,"-")</f>
        <v>-0.26554621848739496</v>
      </c>
    </row>
    <row r="35" spans="2:5" ht="20.100000000000001" customHeight="1" thickBot="1" x14ac:dyDescent="0.25">
      <c r="B35" s="4" t="s">
        <v>29</v>
      </c>
      <c r="C35" s="5">
        <v>0</v>
      </c>
      <c r="D35" s="5">
        <v>1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368</v>
      </c>
      <c r="D36" s="5">
        <v>296</v>
      </c>
      <c r="E36" s="6">
        <f t="shared" si="2"/>
        <v>-0.19565217391304349</v>
      </c>
    </row>
    <row r="37" spans="2:5" ht="20.100000000000001" customHeight="1" thickBot="1" x14ac:dyDescent="0.25">
      <c r="B37" s="4" t="s">
        <v>30</v>
      </c>
      <c r="C37" s="5">
        <v>227</v>
      </c>
      <c r="D37" s="5">
        <v>140</v>
      </c>
      <c r="E37" s="6">
        <f t="shared" si="2"/>
        <v>-0.38325991189427311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205</v>
      </c>
      <c r="D44" s="5">
        <v>206</v>
      </c>
      <c r="E44" s="6">
        <f>IF(C44&gt;0,(D44-C44)/C44,"-")</f>
        <v>4.8780487804878049E-3</v>
      </c>
    </row>
    <row r="45" spans="2:5" ht="20.100000000000001" customHeight="1" thickBot="1" x14ac:dyDescent="0.25">
      <c r="B45" s="4" t="s">
        <v>34</v>
      </c>
      <c r="C45" s="5">
        <v>28</v>
      </c>
      <c r="D45" s="5">
        <v>24</v>
      </c>
      <c r="E45" s="6">
        <f t="shared" ref="E45:E51" si="3">IF(C45&gt;0,(D45-C45)/C45,"-")</f>
        <v>-0.14285714285714285</v>
      </c>
    </row>
    <row r="46" spans="2:5" ht="20.100000000000001" customHeight="1" thickBot="1" x14ac:dyDescent="0.25">
      <c r="B46" s="4" t="s">
        <v>31</v>
      </c>
      <c r="C46" s="5">
        <v>23</v>
      </c>
      <c r="D46" s="5">
        <v>16</v>
      </c>
      <c r="E46" s="6">
        <f t="shared" si="3"/>
        <v>-0.30434782608695654</v>
      </c>
    </row>
    <row r="47" spans="2:5" ht="20.100000000000001" customHeight="1" thickBot="1" x14ac:dyDescent="0.25">
      <c r="B47" s="4" t="s">
        <v>32</v>
      </c>
      <c r="C47" s="5">
        <v>685</v>
      </c>
      <c r="D47" s="5">
        <v>560</v>
      </c>
      <c r="E47" s="6">
        <f t="shared" si="3"/>
        <v>-0.18248175182481752</v>
      </c>
    </row>
    <row r="48" spans="2:5" ht="20.100000000000001" customHeight="1" thickBot="1" x14ac:dyDescent="0.25">
      <c r="B48" s="4" t="s">
        <v>35</v>
      </c>
      <c r="C48" s="5">
        <v>276</v>
      </c>
      <c r="D48" s="5">
        <v>345</v>
      </c>
      <c r="E48" s="6">
        <f t="shared" si="3"/>
        <v>0.25</v>
      </c>
    </row>
    <row r="49" spans="2:5" ht="20.100000000000001" customHeight="1" thickBot="1" x14ac:dyDescent="0.25">
      <c r="B49" s="4" t="s">
        <v>67</v>
      </c>
      <c r="C49" s="5">
        <v>190</v>
      </c>
      <c r="D49" s="5">
        <v>157</v>
      </c>
      <c r="E49" s="6">
        <f t="shared" si="3"/>
        <v>-0.1736842105263158</v>
      </c>
    </row>
    <row r="50" spans="2:5" ht="20.100000000000001" customHeight="1" collapsed="1" thickBot="1" x14ac:dyDescent="0.25">
      <c r="B50" s="4" t="s">
        <v>36</v>
      </c>
      <c r="C50" s="6">
        <f>C44/(C44+C45)</f>
        <v>0.87982832618025753</v>
      </c>
      <c r="D50" s="6">
        <f>D44/(D44+D45)</f>
        <v>0.89565217391304353</v>
      </c>
      <c r="E50" s="6">
        <f t="shared" si="3"/>
        <v>1.7985153764581163E-2</v>
      </c>
    </row>
    <row r="51" spans="2:5" ht="20.100000000000001" customHeight="1" thickBot="1" x14ac:dyDescent="0.25">
      <c r="B51" s="4" t="s">
        <v>37</v>
      </c>
      <c r="C51" s="6">
        <f>C47/(C46+C47)</f>
        <v>0.96751412429378536</v>
      </c>
      <c r="D51" s="6">
        <f t="shared" ref="D51" si="4">D47/(D46+D47)</f>
        <v>0.97222222222222221</v>
      </c>
      <c r="E51" s="6">
        <f t="shared" si="3"/>
        <v>4.8661800486617364E-3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233</v>
      </c>
      <c r="D58" s="5">
        <v>241</v>
      </c>
      <c r="E58" s="6">
        <f>IF(C58&gt;0,(D58-C58)/C58,"-")</f>
        <v>3.4334763948497854E-2</v>
      </c>
    </row>
    <row r="59" spans="2:5" ht="20.100000000000001" customHeight="1" thickBot="1" x14ac:dyDescent="0.25">
      <c r="B59" s="4" t="s">
        <v>41</v>
      </c>
      <c r="C59" s="5">
        <v>184</v>
      </c>
      <c r="D59" s="5">
        <v>184</v>
      </c>
      <c r="E59" s="6">
        <f t="shared" ref="E59:E63" si="5">IF(C59&gt;0,(D59-C59)/C59,"-")</f>
        <v>0</v>
      </c>
    </row>
    <row r="60" spans="2:5" ht="20.100000000000001" customHeight="1" thickBot="1" x14ac:dyDescent="0.25">
      <c r="B60" s="4" t="s">
        <v>42</v>
      </c>
      <c r="C60" s="5">
        <v>21</v>
      </c>
      <c r="D60" s="5">
        <v>32</v>
      </c>
      <c r="E60" s="6">
        <f t="shared" si="5"/>
        <v>0.52380952380952384</v>
      </c>
    </row>
    <row r="61" spans="2:5" ht="20.100000000000001" customHeight="1" collapsed="1" thickBot="1" x14ac:dyDescent="0.25">
      <c r="B61" s="4" t="s">
        <v>98</v>
      </c>
      <c r="C61" s="6">
        <f>(C59+C60)/C58</f>
        <v>0.87982832618025753</v>
      </c>
      <c r="D61" s="6">
        <f>(D59+D60)/D58</f>
        <v>0.89626556016597514</v>
      </c>
      <c r="E61" s="6">
        <f t="shared" si="5"/>
        <v>1.8682319603279044E-2</v>
      </c>
    </row>
    <row r="62" spans="2:5" ht="20.100000000000001" customHeight="1" thickBot="1" x14ac:dyDescent="0.25">
      <c r="B62" s="4" t="s">
        <v>39</v>
      </c>
      <c r="C62" s="6">
        <v>0.88461538461538458</v>
      </c>
      <c r="D62" s="6">
        <v>0.88888888888888884</v>
      </c>
      <c r="E62" s="6">
        <f t="shared" si="5"/>
        <v>4.8309178743961186E-3</v>
      </c>
    </row>
    <row r="63" spans="2:5" ht="20.100000000000001" customHeight="1" thickBot="1" x14ac:dyDescent="0.25">
      <c r="B63" s="4" t="s">
        <v>40</v>
      </c>
      <c r="C63" s="6">
        <v>0.84</v>
      </c>
      <c r="D63" s="6">
        <v>0.94117647058823528</v>
      </c>
      <c r="E63" s="6">
        <f t="shared" si="5"/>
        <v>0.12044817927170871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1873</v>
      </c>
      <c r="D70" s="5">
        <v>1961</v>
      </c>
      <c r="E70" s="6">
        <f>IF(C70&gt;0,(D70-C70)/C70,"-")</f>
        <v>4.6983449012279764E-2</v>
      </c>
    </row>
    <row r="71" spans="2:10" ht="20.100000000000001" customHeight="1" thickBot="1" x14ac:dyDescent="0.25">
      <c r="B71" s="4" t="s">
        <v>45</v>
      </c>
      <c r="C71" s="5">
        <v>559</v>
      </c>
      <c r="D71" s="5">
        <v>592</v>
      </c>
      <c r="E71" s="6">
        <f t="shared" ref="E71:E77" si="6">IF(C71&gt;0,(D71-C71)/C71,"-")</f>
        <v>5.9033989266547404E-2</v>
      </c>
    </row>
    <row r="72" spans="2:10" ht="20.100000000000001" customHeight="1" thickBot="1" x14ac:dyDescent="0.25">
      <c r="B72" s="4" t="s">
        <v>43</v>
      </c>
      <c r="C72" s="5">
        <v>4</v>
      </c>
      <c r="D72" s="5">
        <v>2</v>
      </c>
      <c r="E72" s="6">
        <f t="shared" si="6"/>
        <v>-0.5</v>
      </c>
    </row>
    <row r="73" spans="2:10" ht="20.100000000000001" customHeight="1" thickBot="1" x14ac:dyDescent="0.25">
      <c r="B73" s="4" t="s">
        <v>46</v>
      </c>
      <c r="C73" s="5">
        <v>969</v>
      </c>
      <c r="D73" s="5">
        <v>936</v>
      </c>
      <c r="E73" s="6">
        <f t="shared" si="6"/>
        <v>-3.4055727554179564E-2</v>
      </c>
    </row>
    <row r="74" spans="2:10" ht="20.100000000000001" customHeight="1" thickBot="1" x14ac:dyDescent="0.25">
      <c r="B74" s="4" t="s">
        <v>47</v>
      </c>
      <c r="C74" s="5">
        <v>272</v>
      </c>
      <c r="D74" s="5">
        <v>356</v>
      </c>
      <c r="E74" s="6">
        <f t="shared" si="6"/>
        <v>0.30882352941176472</v>
      </c>
    </row>
    <row r="75" spans="2:10" ht="20.100000000000001" customHeight="1" thickBot="1" x14ac:dyDescent="0.25">
      <c r="B75" s="4" t="s">
        <v>48</v>
      </c>
      <c r="C75" s="5">
        <v>67</v>
      </c>
      <c r="D75" s="5">
        <v>74</v>
      </c>
      <c r="E75" s="6">
        <f t="shared" si="6"/>
        <v>0.1044776119402985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2</v>
      </c>
      <c r="D77" s="5">
        <v>1</v>
      </c>
      <c r="E77" s="6">
        <f t="shared" si="6"/>
        <v>-0.5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101</v>
      </c>
      <c r="D90" s="5">
        <v>95</v>
      </c>
      <c r="E90" s="6">
        <f>IF(C90&gt;0,(D90-C90)/C90,"-")</f>
        <v>-5.9405940594059403E-2</v>
      </c>
    </row>
    <row r="91" spans="2:5" ht="29.25" thickBot="1" x14ac:dyDescent="0.25">
      <c r="B91" s="4" t="s">
        <v>52</v>
      </c>
      <c r="C91" s="5">
        <v>72</v>
      </c>
      <c r="D91" s="5">
        <v>84</v>
      </c>
      <c r="E91" s="6">
        <f t="shared" ref="E91:E93" si="7">IF(C91&gt;0,(D91-C91)/C91,"-")</f>
        <v>0.16666666666666666</v>
      </c>
    </row>
    <row r="92" spans="2:5" ht="29.25" customHeight="1" thickBot="1" x14ac:dyDescent="0.25">
      <c r="B92" s="4" t="s">
        <v>53</v>
      </c>
      <c r="C92" s="5">
        <v>67</v>
      </c>
      <c r="D92" s="5">
        <v>65</v>
      </c>
      <c r="E92" s="6">
        <f t="shared" si="7"/>
        <v>-2.9850746268656716E-2</v>
      </c>
    </row>
    <row r="93" spans="2:5" ht="29.25" customHeight="1" thickBot="1" x14ac:dyDescent="0.25">
      <c r="B93" s="4" t="s">
        <v>54</v>
      </c>
      <c r="C93" s="6">
        <f>(C90+C91)/(C90+C91+C92)</f>
        <v>0.72083333333333333</v>
      </c>
      <c r="D93" s="6">
        <f>(D90+D91)/(D90+D91+D92)</f>
        <v>0.73360655737704916</v>
      </c>
      <c r="E93" s="6">
        <f t="shared" si="7"/>
        <v>1.7720079598218502E-2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240</v>
      </c>
      <c r="D100" s="5">
        <v>244</v>
      </c>
      <c r="E100" s="6">
        <f>IF(C100&gt;0,(D100-C100)/C100,"-")</f>
        <v>1.6666666666666666E-2</v>
      </c>
    </row>
    <row r="101" spans="2:5" ht="20.100000000000001" customHeight="1" thickBot="1" x14ac:dyDescent="0.25">
      <c r="B101" s="4" t="s">
        <v>41</v>
      </c>
      <c r="C101" s="5">
        <v>141</v>
      </c>
      <c r="D101" s="5">
        <v>157</v>
      </c>
      <c r="E101" s="6">
        <f t="shared" ref="E101:E105" si="8">IF(C101&gt;0,(D101-C101)/C101,"-")</f>
        <v>0.11347517730496454</v>
      </c>
    </row>
    <row r="102" spans="2:5" ht="20.100000000000001" customHeight="1" thickBot="1" x14ac:dyDescent="0.25">
      <c r="B102" s="4" t="s">
        <v>42</v>
      </c>
      <c r="C102" s="5">
        <v>32</v>
      </c>
      <c r="D102" s="5">
        <v>22</v>
      </c>
      <c r="E102" s="6">
        <f t="shared" si="8"/>
        <v>-0.3125</v>
      </c>
    </row>
    <row r="103" spans="2:5" ht="20.100000000000001" customHeight="1" thickBot="1" x14ac:dyDescent="0.25">
      <c r="B103" s="4" t="s">
        <v>98</v>
      </c>
      <c r="C103" s="6">
        <f>(C101+C102)/C100</f>
        <v>0.72083333333333333</v>
      </c>
      <c r="D103" s="6">
        <f>(D101+D102)/D100</f>
        <v>0.73360655737704916</v>
      </c>
      <c r="E103" s="6">
        <f t="shared" si="8"/>
        <v>1.7720079598218502E-2</v>
      </c>
    </row>
    <row r="104" spans="2:5" ht="20.100000000000001" customHeight="1" thickBot="1" x14ac:dyDescent="0.25">
      <c r="B104" s="4" t="s">
        <v>39</v>
      </c>
      <c r="C104" s="6">
        <v>0.69117647058823528</v>
      </c>
      <c r="D104" s="6">
        <v>0.73708920187793425</v>
      </c>
      <c r="E104" s="6">
        <f t="shared" si="8"/>
        <v>6.6426930376585744E-2</v>
      </c>
    </row>
    <row r="105" spans="2:5" ht="20.100000000000001" customHeight="1" thickBot="1" x14ac:dyDescent="0.25">
      <c r="B105" s="4" t="s">
        <v>40</v>
      </c>
      <c r="C105" s="6">
        <v>0.88888888888888884</v>
      </c>
      <c r="D105" s="6">
        <v>0.70967741935483875</v>
      </c>
      <c r="E105" s="6">
        <f t="shared" si="8"/>
        <v>-0.20161290322580636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385</v>
      </c>
      <c r="D112" s="5">
        <v>262</v>
      </c>
      <c r="E112" s="6">
        <f>IF(C112&gt;0,(D112-C112)/C112,"-")</f>
        <v>-0.31948051948051948</v>
      </c>
    </row>
    <row r="113" spans="2:14" ht="15" thickBot="1" x14ac:dyDescent="0.25">
      <c r="B113" s="4" t="s">
        <v>56</v>
      </c>
      <c r="C113" s="5">
        <v>267</v>
      </c>
      <c r="D113" s="5">
        <v>182</v>
      </c>
      <c r="E113" s="6">
        <f t="shared" ref="E113:E114" si="9">IF(C113&gt;0,(D113-C113)/C113,"-")</f>
        <v>-0.31835205992509363</v>
      </c>
    </row>
    <row r="114" spans="2:14" ht="15" thickBot="1" x14ac:dyDescent="0.25">
      <c r="B114" s="4" t="s">
        <v>57</v>
      </c>
      <c r="C114" s="5">
        <v>118</v>
      </c>
      <c r="D114" s="5">
        <v>80</v>
      </c>
      <c r="E114" s="6">
        <f t="shared" si="9"/>
        <v>-0.32203389830508472</v>
      </c>
    </row>
    <row r="115" spans="2:14" s="22" customFormat="1" x14ac:dyDescent="0.2"/>
    <row r="116" spans="2:14" s="22" customFormat="1" x14ac:dyDescent="0.2"/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2</v>
      </c>
      <c r="D128" s="10">
        <v>1</v>
      </c>
      <c r="E128" s="10">
        <v>0</v>
      </c>
      <c r="F128" s="10">
        <v>3</v>
      </c>
      <c r="G128" s="10">
        <v>3</v>
      </c>
      <c r="H128" s="10">
        <v>1</v>
      </c>
      <c r="I128" s="10">
        <v>0</v>
      </c>
      <c r="J128" s="10">
        <v>4</v>
      </c>
      <c r="K128" s="6">
        <f>IF(C128=0,"-",(G128-C128)/C128)</f>
        <v>0.5</v>
      </c>
      <c r="L128" s="6">
        <f t="shared" ref="L128:N133" si="10">IF(D128=0,"-",(H128-D128)/D128)</f>
        <v>0</v>
      </c>
      <c r="M128" s="6" t="str">
        <f t="shared" si="10"/>
        <v>-</v>
      </c>
      <c r="N128" s="6">
        <f t="shared" si="10"/>
        <v>0.33333333333333331</v>
      </c>
    </row>
    <row r="129" spans="2:14" ht="15" thickBot="1" x14ac:dyDescent="0.25">
      <c r="B129" s="4" t="s">
        <v>64</v>
      </c>
      <c r="C129" s="10">
        <v>1</v>
      </c>
      <c r="D129" s="10">
        <v>0</v>
      </c>
      <c r="E129" s="10">
        <v>0</v>
      </c>
      <c r="F129" s="10">
        <v>1</v>
      </c>
      <c r="G129" s="10">
        <v>0</v>
      </c>
      <c r="H129" s="10">
        <v>0</v>
      </c>
      <c r="I129" s="10">
        <v>0</v>
      </c>
      <c r="J129" s="10">
        <v>0</v>
      </c>
      <c r="K129" s="6">
        <f t="shared" ref="K129:K133" si="11">IF(C129=0,"-",(G129-C129)/C129)</f>
        <v>-1</v>
      </c>
      <c r="L129" s="6" t="str">
        <f t="shared" si="10"/>
        <v>-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3</v>
      </c>
      <c r="D133" s="10">
        <v>1</v>
      </c>
      <c r="E133" s="10">
        <v>0</v>
      </c>
      <c r="F133" s="10">
        <v>4</v>
      </c>
      <c r="G133" s="10">
        <v>3</v>
      </c>
      <c r="H133" s="10">
        <v>1</v>
      </c>
      <c r="I133" s="10">
        <v>0</v>
      </c>
      <c r="J133" s="10">
        <v>4</v>
      </c>
      <c r="K133" s="6">
        <f t="shared" si="11"/>
        <v>0</v>
      </c>
      <c r="L133" s="6">
        <f t="shared" si="10"/>
        <v>0</v>
      </c>
      <c r="M133" s="6" t="str">
        <f t="shared" si="10"/>
        <v>-</v>
      </c>
      <c r="N133" s="6">
        <f t="shared" si="10"/>
        <v>0</v>
      </c>
    </row>
    <row r="134" spans="2:14" ht="15" thickBot="1" x14ac:dyDescent="0.25">
      <c r="B134" s="4" t="s">
        <v>36</v>
      </c>
      <c r="C134" s="6">
        <f>IF(C128=0,"-",C128/(C128+C129))</f>
        <v>0.66666666666666663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0.75</v>
      </c>
      <c r="G134" s="6">
        <f t="shared" si="12"/>
        <v>1</v>
      </c>
      <c r="H134" s="6">
        <f t="shared" si="12"/>
        <v>1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0.50000000000000011</v>
      </c>
      <c r="L134" s="6">
        <f t="shared" ref="L134:N135" si="13">IF(OR(D134="-",H134="-"),"-",(H134-D134)/D134)</f>
        <v>0</v>
      </c>
      <c r="M134" s="6" t="str">
        <f t="shared" si="13"/>
        <v>-</v>
      </c>
      <c r="N134" s="6">
        <f t="shared" si="13"/>
        <v>0.33333333333333331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4</v>
      </c>
      <c r="D143" s="10">
        <v>0</v>
      </c>
      <c r="E143" s="10">
        <v>1</v>
      </c>
      <c r="F143" s="10">
        <v>5</v>
      </c>
      <c r="G143" s="10">
        <v>3</v>
      </c>
      <c r="H143" s="10">
        <v>0</v>
      </c>
      <c r="I143" s="10">
        <v>0</v>
      </c>
      <c r="J143" s="10">
        <v>3</v>
      </c>
      <c r="K143" s="6">
        <f>IF(C143=0,"-",(G143-C143)/C143)</f>
        <v>-0.25</v>
      </c>
      <c r="L143" s="6" t="str">
        <f t="shared" ref="L143:N147" si="15">IF(D143=0,"-",(H143-D143)/D143)</f>
        <v>-</v>
      </c>
      <c r="M143" s="6">
        <f t="shared" si="15"/>
        <v>-1</v>
      </c>
      <c r="N143" s="6">
        <f t="shared" si="15"/>
        <v>-0.4</v>
      </c>
    </row>
    <row r="144" spans="2:14" ht="15" thickBot="1" x14ac:dyDescent="0.25">
      <c r="B144" s="4" t="s">
        <v>72</v>
      </c>
      <c r="C144" s="10">
        <v>2</v>
      </c>
      <c r="D144" s="10">
        <v>0</v>
      </c>
      <c r="E144" s="10">
        <v>0</v>
      </c>
      <c r="F144" s="10">
        <v>2</v>
      </c>
      <c r="G144" s="10">
        <v>0</v>
      </c>
      <c r="H144" s="10">
        <v>0</v>
      </c>
      <c r="I144" s="10">
        <v>1</v>
      </c>
      <c r="J144" s="10">
        <v>1</v>
      </c>
      <c r="K144" s="6">
        <f t="shared" ref="K144:K147" si="16">IF(C144=0,"-",(G144-C144)/C144)</f>
        <v>-1</v>
      </c>
      <c r="L144" s="6" t="str">
        <f t="shared" si="15"/>
        <v>-</v>
      </c>
      <c r="M144" s="6" t="str">
        <f t="shared" si="15"/>
        <v>-</v>
      </c>
      <c r="N144" s="6">
        <f t="shared" si="15"/>
        <v>-0.5</v>
      </c>
    </row>
    <row r="145" spans="2:14" ht="15" thickBot="1" x14ac:dyDescent="0.25">
      <c r="B145" s="4" t="s">
        <v>73</v>
      </c>
      <c r="C145" s="10">
        <v>35</v>
      </c>
      <c r="D145" s="10">
        <v>0</v>
      </c>
      <c r="E145" s="10">
        <v>0</v>
      </c>
      <c r="F145" s="10">
        <v>35</v>
      </c>
      <c r="G145" s="10">
        <v>31</v>
      </c>
      <c r="H145" s="10">
        <v>0</v>
      </c>
      <c r="I145" s="10">
        <v>6</v>
      </c>
      <c r="J145" s="10">
        <v>37</v>
      </c>
      <c r="K145" s="6">
        <f t="shared" si="16"/>
        <v>-0.11428571428571428</v>
      </c>
      <c r="L145" s="6" t="str">
        <f t="shared" si="15"/>
        <v>-</v>
      </c>
      <c r="M145" s="6" t="str">
        <f t="shared" si="15"/>
        <v>-</v>
      </c>
      <c r="N145" s="6">
        <f t="shared" si="15"/>
        <v>5.7142857142857141E-2</v>
      </c>
    </row>
    <row r="146" spans="2:14" ht="15" thickBot="1" x14ac:dyDescent="0.25">
      <c r="B146" s="4" t="s">
        <v>74</v>
      </c>
      <c r="C146" s="10">
        <v>4</v>
      </c>
      <c r="D146" s="10">
        <v>0</v>
      </c>
      <c r="E146" s="10">
        <v>0</v>
      </c>
      <c r="F146" s="10">
        <v>4</v>
      </c>
      <c r="G146" s="10">
        <v>10</v>
      </c>
      <c r="H146" s="10">
        <v>0</v>
      </c>
      <c r="I146" s="10">
        <v>4</v>
      </c>
      <c r="J146" s="10">
        <v>14</v>
      </c>
      <c r="K146" s="6">
        <f t="shared" si="16"/>
        <v>1.5</v>
      </c>
      <c r="L146" s="6" t="str">
        <f t="shared" si="15"/>
        <v>-</v>
      </c>
      <c r="M146" s="6" t="str">
        <f t="shared" si="15"/>
        <v>-</v>
      </c>
      <c r="N146" s="6">
        <f t="shared" si="15"/>
        <v>2.5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45</v>
      </c>
      <c r="D148" s="10">
        <v>0</v>
      </c>
      <c r="E148" s="10">
        <v>1</v>
      </c>
      <c r="F148" s="10">
        <v>46</v>
      </c>
      <c r="G148" s="10">
        <v>44</v>
      </c>
      <c r="H148" s="10">
        <v>0</v>
      </c>
      <c r="I148" s="10">
        <v>11</v>
      </c>
      <c r="J148" s="10">
        <v>55</v>
      </c>
      <c r="K148" s="6">
        <f t="shared" ref="K148" si="17">IF(C148=0,"-",(G148-C148)/C148)</f>
        <v>-2.2222222222222223E-2</v>
      </c>
      <c r="L148" s="6" t="str">
        <f t="shared" ref="L148" si="18">IF(D148=0,"-",(H148-D148)/D148)</f>
        <v>-</v>
      </c>
      <c r="M148" s="6">
        <f t="shared" ref="M148" si="19">IF(E148=0,"-",(I148-E148)/E148)</f>
        <v>10</v>
      </c>
      <c r="N148" s="6">
        <f t="shared" ref="N148" si="20">IF(F148=0,"-",(J148-F148)/F148)</f>
        <v>0.19565217391304349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0.10256410256410256</v>
      </c>
      <c r="D149" s="6" t="str">
        <f t="shared" si="21"/>
        <v>-</v>
      </c>
      <c r="E149" s="6">
        <f t="shared" si="21"/>
        <v>1</v>
      </c>
      <c r="F149" s="6">
        <f t="shared" si="21"/>
        <v>0.125</v>
      </c>
      <c r="G149" s="6">
        <f t="shared" si="21"/>
        <v>8.8235294117647065E-2</v>
      </c>
      <c r="H149" s="6" t="str">
        <f t="shared" si="21"/>
        <v>-</v>
      </c>
      <c r="I149" s="6" t="str">
        <f t="shared" si="21"/>
        <v>-</v>
      </c>
      <c r="J149" s="6">
        <f t="shared" si="21"/>
        <v>7.4999999999999997E-2</v>
      </c>
      <c r="K149" s="6">
        <f>IF(OR(C149="-",G149="-"),"-",(G149-C149)/C149)</f>
        <v>-0.1397058823529411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-0.4</v>
      </c>
    </row>
    <row r="150" spans="2:14" ht="29.25" thickBot="1" x14ac:dyDescent="0.25">
      <c r="B150" s="7" t="s">
        <v>77</v>
      </c>
      <c r="C150" s="6">
        <f t="shared" si="21"/>
        <v>0.33333333333333331</v>
      </c>
      <c r="D150" s="6" t="str">
        <f t="shared" si="21"/>
        <v>-</v>
      </c>
      <c r="E150" s="6" t="str">
        <f t="shared" si="21"/>
        <v>-</v>
      </c>
      <c r="F150" s="6">
        <f t="shared" si="21"/>
        <v>0.33333333333333331</v>
      </c>
      <c r="G150" s="6" t="str">
        <f t="shared" si="21"/>
        <v>-</v>
      </c>
      <c r="H150" s="6" t="str">
        <f t="shared" si="21"/>
        <v>-</v>
      </c>
      <c r="I150" s="6">
        <f t="shared" si="21"/>
        <v>0.2</v>
      </c>
      <c r="J150" s="6">
        <f t="shared" si="21"/>
        <v>6.6666666666666666E-2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>
        <f t="shared" si="22"/>
        <v>-0.8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39</v>
      </c>
      <c r="D157" s="19">
        <v>35</v>
      </c>
      <c r="E157" s="18">
        <f>IF(C157=0,"-",(D157-C157)/C157)</f>
        <v>-0.10256410256410256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6</v>
      </c>
      <c r="D158" s="19">
        <v>8</v>
      </c>
      <c r="E158" s="18">
        <f t="shared" ref="E158:E159" si="23">IF(C158=0,"-",(D158-C158)/C158)</f>
        <v>0.33333333333333331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0.8666666666666667</v>
      </c>
      <c r="D160" s="18">
        <f>IF(D157=0,"-",D157/(D157+D158+D159))</f>
        <v>0.81395348837209303</v>
      </c>
      <c r="E160" s="18">
        <f>IF(OR(C160="-",D160="-"),"-",(D160-C160)/C160)</f>
        <v>-6.0822898032200388E-2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4</v>
      </c>
      <c r="D166" s="5">
        <v>4</v>
      </c>
      <c r="E166" s="6">
        <f>IF(C166=0,"-",(D166-C166)/C166)</f>
        <v>0</v>
      </c>
    </row>
    <row r="167" spans="2:14" ht="20.100000000000001" customHeight="1" thickBot="1" x14ac:dyDescent="0.25">
      <c r="B167" s="4" t="s">
        <v>41</v>
      </c>
      <c r="C167" s="5">
        <v>3</v>
      </c>
      <c r="D167" s="5">
        <v>3</v>
      </c>
      <c r="E167" s="6">
        <f t="shared" ref="E167:E168" si="24">IF(C167=0,"-",(D167-C167)/C167)</f>
        <v>0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1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0.75</v>
      </c>
      <c r="D169" s="6">
        <f>IF(D166=0,"-",(D167+D168)/D166)</f>
        <v>1</v>
      </c>
      <c r="E169" s="6">
        <f t="shared" ref="E169:E171" si="25">IF(OR(C169="-",D169="-"),"-",(D169-C169)/C169)</f>
        <v>0.33333333333333331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 t="s">
        <v>104</v>
      </c>
      <c r="D171" s="6">
        <v>1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4</v>
      </c>
      <c r="D178" s="5">
        <v>1</v>
      </c>
      <c r="E178" s="6">
        <f>IF(C178=0,"-",(D178-C178)/C178)</f>
        <v>-0.75</v>
      </c>
      <c r="H178" s="13"/>
    </row>
    <row r="179" spans="2:8" ht="15" thickBot="1" x14ac:dyDescent="0.25">
      <c r="B179" s="4" t="s">
        <v>43</v>
      </c>
      <c r="C179" s="5">
        <v>4</v>
      </c>
      <c r="D179" s="5">
        <v>1</v>
      </c>
      <c r="E179" s="6">
        <f t="shared" ref="E179:E185" si="26">IF(C179=0,"-",(D179-C179)/C179)</f>
        <v>-0.75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59</v>
      </c>
      <c r="D182" s="5">
        <v>70</v>
      </c>
      <c r="E182" s="6">
        <f t="shared" si="26"/>
        <v>0.1864406779661017</v>
      </c>
      <c r="H182" s="13"/>
    </row>
    <row r="183" spans="2:8" ht="15" thickBot="1" x14ac:dyDescent="0.25">
      <c r="B183" s="4" t="s">
        <v>47</v>
      </c>
      <c r="C183" s="5">
        <v>59</v>
      </c>
      <c r="D183" s="5">
        <v>59</v>
      </c>
      <c r="E183" s="6">
        <f t="shared" si="26"/>
        <v>0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11</v>
      </c>
      <c r="E185" s="6" t="str">
        <f t="shared" si="26"/>
        <v>-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0</v>
      </c>
      <c r="D197" s="5">
        <v>2</v>
      </c>
      <c r="E197" s="6" t="str">
        <f t="shared" ref="E197:E200" si="27">IF(C197=0,"-",(D197-C197)/C197)</f>
        <v>-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0</v>
      </c>
      <c r="D199" s="5">
        <v>2</v>
      </c>
      <c r="E199" s="6" t="str">
        <f t="shared" si="27"/>
        <v>-</v>
      </c>
    </row>
    <row r="200" spans="2:5" ht="15" thickBot="1" x14ac:dyDescent="0.25">
      <c r="B200" s="4" t="s">
        <v>85</v>
      </c>
      <c r="C200" s="5">
        <v>0</v>
      </c>
      <c r="D200" s="5">
        <v>0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0</v>
      </c>
      <c r="D208" s="5">
        <v>2</v>
      </c>
      <c r="E208" s="6" t="str">
        <f t="shared" si="28"/>
        <v>-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2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1</v>
      </c>
      <c r="D221" s="5">
        <v>4</v>
      </c>
      <c r="E221" s="6">
        <f t="shared" ref="E221:E223" si="30">IF(C221=0,"-",(D221-C221)/C221)</f>
        <v>3</v>
      </c>
    </row>
    <row r="222" spans="2:5" ht="15" thickBot="1" x14ac:dyDescent="0.25">
      <c r="B222" s="16" t="s">
        <v>92</v>
      </c>
      <c r="C222" s="5">
        <v>0</v>
      </c>
      <c r="D222" s="5">
        <v>2</v>
      </c>
      <c r="E222" s="6" t="str">
        <f t="shared" si="30"/>
        <v>-</v>
      </c>
    </row>
    <row r="223" spans="2:5" ht="15" thickBot="1" x14ac:dyDescent="0.25">
      <c r="B223" s="16" t="s">
        <v>93</v>
      </c>
      <c r="C223" s="5">
        <v>8</v>
      </c>
      <c r="D223" s="5">
        <v>11</v>
      </c>
      <c r="E223" s="6">
        <f t="shared" si="30"/>
        <v>0.375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6070</v>
      </c>
      <c r="D14" s="5">
        <v>6964</v>
      </c>
      <c r="E14" s="6">
        <f>IF(C14&gt;0,(D14-C14)/C14)</f>
        <v>0.14728171334431631</v>
      </c>
    </row>
    <row r="15" spans="1:5" ht="20.100000000000001" customHeight="1" thickBot="1" x14ac:dyDescent="0.25">
      <c r="B15" s="4" t="s">
        <v>17</v>
      </c>
      <c r="C15" s="5">
        <v>5936</v>
      </c>
      <c r="D15" s="5">
        <v>6767</v>
      </c>
      <c r="E15" s="6">
        <f t="shared" ref="E15:E25" si="0">IF(C15&gt;0,(D15-C15)/C15)</f>
        <v>0.1399932614555256</v>
      </c>
    </row>
    <row r="16" spans="1:5" ht="20.100000000000001" customHeight="1" thickBot="1" x14ac:dyDescent="0.25">
      <c r="B16" s="4" t="s">
        <v>18</v>
      </c>
      <c r="C16" s="5">
        <v>3373</v>
      </c>
      <c r="D16" s="5">
        <v>3902</v>
      </c>
      <c r="E16" s="6">
        <f t="shared" si="0"/>
        <v>0.15683367921731398</v>
      </c>
    </row>
    <row r="17" spans="2:5" ht="20.100000000000001" customHeight="1" thickBot="1" x14ac:dyDescent="0.25">
      <c r="B17" s="4" t="s">
        <v>19</v>
      </c>
      <c r="C17" s="5">
        <v>2563</v>
      </c>
      <c r="D17" s="5">
        <v>2865</v>
      </c>
      <c r="E17" s="6">
        <f t="shared" si="0"/>
        <v>0.11783066718689036</v>
      </c>
    </row>
    <row r="18" spans="2:5" ht="20.100000000000001" customHeight="1" thickBot="1" x14ac:dyDescent="0.25">
      <c r="B18" s="4" t="s">
        <v>100</v>
      </c>
      <c r="C18" s="5">
        <v>4</v>
      </c>
      <c r="D18" s="5">
        <v>3</v>
      </c>
      <c r="E18" s="6">
        <f>IF(C18=0,"-",(D18-C18)/C18)</f>
        <v>-0.25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1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0.4317722371967655</v>
      </c>
      <c r="D20" s="6">
        <f>D17/D15</f>
        <v>0.4233781587113935</v>
      </c>
      <c r="E20" s="6">
        <f t="shared" si="0"/>
        <v>-1.9440987081220502E-2</v>
      </c>
    </row>
    <row r="21" spans="2:5" ht="30" customHeight="1" thickBot="1" x14ac:dyDescent="0.25">
      <c r="B21" s="4" t="s">
        <v>23</v>
      </c>
      <c r="C21" s="5">
        <v>951</v>
      </c>
      <c r="D21" s="5">
        <v>719</v>
      </c>
      <c r="E21" s="6">
        <f t="shared" si="0"/>
        <v>-0.24395373291272346</v>
      </c>
    </row>
    <row r="22" spans="2:5" ht="20.100000000000001" customHeight="1" thickBot="1" x14ac:dyDescent="0.25">
      <c r="B22" s="4" t="s">
        <v>24</v>
      </c>
      <c r="C22" s="5">
        <v>509</v>
      </c>
      <c r="D22" s="5">
        <v>370</v>
      </c>
      <c r="E22" s="6">
        <f t="shared" si="0"/>
        <v>-0.2730844793713163</v>
      </c>
    </row>
    <row r="23" spans="2:5" ht="20.100000000000001" customHeight="1" thickBot="1" x14ac:dyDescent="0.25">
      <c r="B23" s="4" t="s">
        <v>25</v>
      </c>
      <c r="C23" s="5">
        <v>442</v>
      </c>
      <c r="D23" s="5">
        <v>349</v>
      </c>
      <c r="E23" s="6">
        <f t="shared" si="0"/>
        <v>-0.21040723981900453</v>
      </c>
    </row>
    <row r="24" spans="2:5" ht="20.100000000000001" customHeight="1" thickBot="1" x14ac:dyDescent="0.25">
      <c r="B24" s="4" t="s">
        <v>21</v>
      </c>
      <c r="C24" s="6">
        <f>C23/C21</f>
        <v>0.4647739221871714</v>
      </c>
      <c r="D24" s="6">
        <f t="shared" ref="D24" si="1">D23/D21</f>
        <v>0.48539638386648121</v>
      </c>
      <c r="E24" s="6">
        <f t="shared" si="0"/>
        <v>4.4370952617700521E-2</v>
      </c>
    </row>
    <row r="25" spans="2:5" ht="20.100000000000001" customHeight="1" thickBot="1" x14ac:dyDescent="0.25">
      <c r="B25" s="7" t="s">
        <v>26</v>
      </c>
      <c r="C25" s="6">
        <v>0.16786879311783195</v>
      </c>
      <c r="D25" s="6">
        <v>0.19233010177835</v>
      </c>
      <c r="E25" s="6">
        <f t="shared" si="0"/>
        <v>0.14571683161710672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1359</v>
      </c>
      <c r="D34" s="5">
        <v>1377</v>
      </c>
      <c r="E34" s="6">
        <f>IF(C34&gt;0,(D34-C34)/C34,"-")</f>
        <v>1.3245033112582781E-2</v>
      </c>
    </row>
    <row r="35" spans="2:5" ht="20.100000000000001" customHeight="1" thickBot="1" x14ac:dyDescent="0.25">
      <c r="B35" s="4" t="s">
        <v>29</v>
      </c>
      <c r="C35" s="5">
        <v>1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719</v>
      </c>
      <c r="D36" s="5">
        <v>733</v>
      </c>
      <c r="E36" s="6">
        <f t="shared" si="2"/>
        <v>1.9471488178025034E-2</v>
      </c>
    </row>
    <row r="37" spans="2:5" ht="20.100000000000001" customHeight="1" thickBot="1" x14ac:dyDescent="0.25">
      <c r="B37" s="4" t="s">
        <v>30</v>
      </c>
      <c r="C37" s="5">
        <v>639</v>
      </c>
      <c r="D37" s="5">
        <v>644</v>
      </c>
      <c r="E37" s="6">
        <f t="shared" si="2"/>
        <v>7.8247261345852897E-3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234</v>
      </c>
      <c r="D44" s="5">
        <v>212</v>
      </c>
      <c r="E44" s="6">
        <f>IF(C44&gt;0,(D44-C44)/C44,"-")</f>
        <v>-9.4017094017094016E-2</v>
      </c>
    </row>
    <row r="45" spans="2:5" ht="20.100000000000001" customHeight="1" thickBot="1" x14ac:dyDescent="0.25">
      <c r="B45" s="4" t="s">
        <v>34</v>
      </c>
      <c r="C45" s="5">
        <v>78</v>
      </c>
      <c r="D45" s="5">
        <v>61</v>
      </c>
      <c r="E45" s="6">
        <f t="shared" ref="E45:E51" si="3">IF(C45&gt;0,(D45-C45)/C45,"-")</f>
        <v>-0.21794871794871795</v>
      </c>
    </row>
    <row r="46" spans="2:5" ht="20.100000000000001" customHeight="1" thickBot="1" x14ac:dyDescent="0.25">
      <c r="B46" s="4" t="s">
        <v>31</v>
      </c>
      <c r="C46" s="5">
        <v>85</v>
      </c>
      <c r="D46" s="5">
        <v>104</v>
      </c>
      <c r="E46" s="6">
        <f t="shared" si="3"/>
        <v>0.22352941176470589</v>
      </c>
    </row>
    <row r="47" spans="2:5" ht="20.100000000000001" customHeight="1" thickBot="1" x14ac:dyDescent="0.25">
      <c r="B47" s="4" t="s">
        <v>32</v>
      </c>
      <c r="C47" s="5">
        <v>2353</v>
      </c>
      <c r="D47" s="5">
        <v>2539</v>
      </c>
      <c r="E47" s="6">
        <f t="shared" si="3"/>
        <v>7.9048023799405009E-2</v>
      </c>
    </row>
    <row r="48" spans="2:5" ht="20.100000000000001" customHeight="1" thickBot="1" x14ac:dyDescent="0.25">
      <c r="B48" s="4" t="s">
        <v>35</v>
      </c>
      <c r="C48" s="5">
        <v>1345</v>
      </c>
      <c r="D48" s="5">
        <v>1238</v>
      </c>
      <c r="E48" s="6">
        <f t="shared" si="3"/>
        <v>-7.9553903345724902E-2</v>
      </c>
    </row>
    <row r="49" spans="2:5" ht="20.100000000000001" customHeight="1" thickBot="1" x14ac:dyDescent="0.25">
      <c r="B49" s="4" t="s">
        <v>67</v>
      </c>
      <c r="C49" s="5">
        <v>1369</v>
      </c>
      <c r="D49" s="5">
        <v>1429</v>
      </c>
      <c r="E49" s="6">
        <f t="shared" si="3"/>
        <v>4.3827611395178961E-2</v>
      </c>
    </row>
    <row r="50" spans="2:5" ht="20.100000000000001" customHeight="1" collapsed="1" thickBot="1" x14ac:dyDescent="0.25">
      <c r="B50" s="4" t="s">
        <v>36</v>
      </c>
      <c r="C50" s="6">
        <f>C44/(C44+C45)</f>
        <v>0.75</v>
      </c>
      <c r="D50" s="6">
        <f>D44/(D44+D45)</f>
        <v>0.77655677655677657</v>
      </c>
      <c r="E50" s="6">
        <f t="shared" si="3"/>
        <v>3.5409035409035429E-2</v>
      </c>
    </row>
    <row r="51" spans="2:5" ht="20.100000000000001" customHeight="1" thickBot="1" x14ac:dyDescent="0.25">
      <c r="B51" s="4" t="s">
        <v>37</v>
      </c>
      <c r="C51" s="6">
        <f>C47/(C46+C47)</f>
        <v>0.96513535684987695</v>
      </c>
      <c r="D51" s="6">
        <f t="shared" ref="D51" si="4">D47/(D46+D47)</f>
        <v>0.96065077563374957</v>
      </c>
      <c r="E51" s="6">
        <f t="shared" si="3"/>
        <v>-4.6465826625238229E-3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314</v>
      </c>
      <c r="D58" s="5">
        <v>273</v>
      </c>
      <c r="E58" s="6">
        <f>IF(C58&gt;0,(D58-C58)/C58,"-")</f>
        <v>-0.13057324840764331</v>
      </c>
    </row>
    <row r="59" spans="2:5" ht="20.100000000000001" customHeight="1" thickBot="1" x14ac:dyDescent="0.25">
      <c r="B59" s="4" t="s">
        <v>41</v>
      </c>
      <c r="C59" s="5">
        <v>145</v>
      </c>
      <c r="D59" s="5">
        <v>117</v>
      </c>
      <c r="E59" s="6">
        <f t="shared" ref="E59:E63" si="5">IF(C59&gt;0,(D59-C59)/C59,"-")</f>
        <v>-0.19310344827586207</v>
      </c>
    </row>
    <row r="60" spans="2:5" ht="20.100000000000001" customHeight="1" thickBot="1" x14ac:dyDescent="0.25">
      <c r="B60" s="4" t="s">
        <v>42</v>
      </c>
      <c r="C60" s="5">
        <v>91</v>
      </c>
      <c r="D60" s="5">
        <v>95</v>
      </c>
      <c r="E60" s="6">
        <f t="shared" si="5"/>
        <v>4.3956043956043959E-2</v>
      </c>
    </row>
    <row r="61" spans="2:5" ht="20.100000000000001" customHeight="1" collapsed="1" thickBot="1" x14ac:dyDescent="0.25">
      <c r="B61" s="4" t="s">
        <v>98</v>
      </c>
      <c r="C61" s="6">
        <f>(C59+C60)/C58</f>
        <v>0.75159235668789814</v>
      </c>
      <c r="D61" s="6">
        <f>(D59+D60)/D58</f>
        <v>0.77655677655677657</v>
      </c>
      <c r="E61" s="6">
        <f t="shared" si="5"/>
        <v>3.3215372198422993E-2</v>
      </c>
    </row>
    <row r="62" spans="2:5" ht="20.100000000000001" customHeight="1" thickBot="1" x14ac:dyDescent="0.25">
      <c r="B62" s="4" t="s">
        <v>39</v>
      </c>
      <c r="C62" s="6">
        <v>0.73232323232323238</v>
      </c>
      <c r="D62" s="6">
        <v>0.72222222222222221</v>
      </c>
      <c r="E62" s="6">
        <f t="shared" si="5"/>
        <v>-1.379310344827595E-2</v>
      </c>
    </row>
    <row r="63" spans="2:5" ht="20.100000000000001" customHeight="1" thickBot="1" x14ac:dyDescent="0.25">
      <c r="B63" s="4" t="s">
        <v>40</v>
      </c>
      <c r="C63" s="6">
        <v>0.78448275862068961</v>
      </c>
      <c r="D63" s="6">
        <v>0.85585585585585588</v>
      </c>
      <c r="E63" s="6">
        <f t="shared" si="5"/>
        <v>9.098109098109107E-2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7433</v>
      </c>
      <c r="D70" s="5">
        <v>8054</v>
      </c>
      <c r="E70" s="6">
        <f>IF(C70&gt;0,(D70-C70)/C70,"-")</f>
        <v>8.3546347369837209E-2</v>
      </c>
    </row>
    <row r="71" spans="2:10" ht="20.100000000000001" customHeight="1" thickBot="1" x14ac:dyDescent="0.25">
      <c r="B71" s="4" t="s">
        <v>45</v>
      </c>
      <c r="C71" s="5">
        <v>1827</v>
      </c>
      <c r="D71" s="5">
        <v>1904</v>
      </c>
      <c r="E71" s="6">
        <f t="shared" ref="E71:E77" si="6">IF(C71&gt;0,(D71-C71)/C71,"-")</f>
        <v>4.2145593869731802E-2</v>
      </c>
    </row>
    <row r="72" spans="2:10" ht="20.100000000000001" customHeight="1" thickBot="1" x14ac:dyDescent="0.25">
      <c r="B72" s="4" t="s">
        <v>43</v>
      </c>
      <c r="C72" s="5">
        <v>8</v>
      </c>
      <c r="D72" s="5">
        <v>15</v>
      </c>
      <c r="E72" s="6">
        <f t="shared" si="6"/>
        <v>0.875</v>
      </c>
    </row>
    <row r="73" spans="2:10" ht="20.100000000000001" customHeight="1" thickBot="1" x14ac:dyDescent="0.25">
      <c r="B73" s="4" t="s">
        <v>46</v>
      </c>
      <c r="C73" s="5">
        <v>4154</v>
      </c>
      <c r="D73" s="5">
        <v>4818</v>
      </c>
      <c r="E73" s="6">
        <f t="shared" si="6"/>
        <v>0.15984593163216176</v>
      </c>
    </row>
    <row r="74" spans="2:10" ht="20.100000000000001" customHeight="1" thickBot="1" x14ac:dyDescent="0.25">
      <c r="B74" s="4" t="s">
        <v>47</v>
      </c>
      <c r="C74" s="5">
        <v>1303</v>
      </c>
      <c r="D74" s="5">
        <v>1181</v>
      </c>
      <c r="E74" s="6">
        <f t="shared" si="6"/>
        <v>-9.3630084420567916E-2</v>
      </c>
    </row>
    <row r="75" spans="2:10" ht="20.100000000000001" customHeight="1" thickBot="1" x14ac:dyDescent="0.25">
      <c r="B75" s="4" t="s">
        <v>48</v>
      </c>
      <c r="C75" s="5">
        <v>138</v>
      </c>
      <c r="D75" s="5">
        <v>136</v>
      </c>
      <c r="E75" s="6">
        <f t="shared" si="6"/>
        <v>-1.4492753623188406E-2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3</v>
      </c>
      <c r="D77" s="5">
        <v>0</v>
      </c>
      <c r="E77" s="6">
        <f t="shared" si="6"/>
        <v>-1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261</v>
      </c>
      <c r="D90" s="5">
        <v>364</v>
      </c>
      <c r="E90" s="6">
        <f>IF(C90&gt;0,(D90-C90)/C90,"-")</f>
        <v>0.3946360153256705</v>
      </c>
    </row>
    <row r="91" spans="2:5" ht="29.25" thickBot="1" x14ac:dyDescent="0.25">
      <c r="B91" s="4" t="s">
        <v>52</v>
      </c>
      <c r="C91" s="5">
        <v>208</v>
      </c>
      <c r="D91" s="5">
        <v>255</v>
      </c>
      <c r="E91" s="6">
        <f t="shared" ref="E91:E93" si="7">IF(C91&gt;0,(D91-C91)/C91,"-")</f>
        <v>0.22596153846153846</v>
      </c>
    </row>
    <row r="92" spans="2:5" ht="29.25" customHeight="1" thickBot="1" x14ac:dyDescent="0.25">
      <c r="B92" s="4" t="s">
        <v>53</v>
      </c>
      <c r="C92" s="5">
        <v>370</v>
      </c>
      <c r="D92" s="5">
        <v>325</v>
      </c>
      <c r="E92" s="6">
        <f t="shared" si="7"/>
        <v>-0.12162162162162163</v>
      </c>
    </row>
    <row r="93" spans="2:5" ht="29.25" customHeight="1" thickBot="1" x14ac:dyDescent="0.25">
      <c r="B93" s="4" t="s">
        <v>54</v>
      </c>
      <c r="C93" s="6">
        <f>(C90+C91)/(C90+C91+C92)</f>
        <v>0.55899880810488678</v>
      </c>
      <c r="D93" s="6">
        <f>(D90+D91)/(D90+D91+D92)</f>
        <v>0.65572033898305082</v>
      </c>
      <c r="E93" s="6">
        <f t="shared" si="7"/>
        <v>0.1730263633406815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882</v>
      </c>
      <c r="D100" s="5">
        <v>993</v>
      </c>
      <c r="E100" s="6">
        <f>IF(C100&gt;0,(D100-C100)/C100,"-")</f>
        <v>0.12585034013605442</v>
      </c>
    </row>
    <row r="101" spans="2:5" ht="20.100000000000001" customHeight="1" thickBot="1" x14ac:dyDescent="0.25">
      <c r="B101" s="4" t="s">
        <v>41</v>
      </c>
      <c r="C101" s="5">
        <v>263</v>
      </c>
      <c r="D101" s="5">
        <v>340</v>
      </c>
      <c r="E101" s="6">
        <f t="shared" ref="E101:E105" si="8">IF(C101&gt;0,(D101-C101)/C101,"-")</f>
        <v>0.29277566539923955</v>
      </c>
    </row>
    <row r="102" spans="2:5" ht="20.100000000000001" customHeight="1" thickBot="1" x14ac:dyDescent="0.25">
      <c r="B102" s="4" t="s">
        <v>42</v>
      </c>
      <c r="C102" s="5">
        <v>218</v>
      </c>
      <c r="D102" s="5">
        <v>291</v>
      </c>
      <c r="E102" s="6">
        <f t="shared" si="8"/>
        <v>0.33486238532110091</v>
      </c>
    </row>
    <row r="103" spans="2:5" ht="20.100000000000001" customHeight="1" thickBot="1" x14ac:dyDescent="0.25">
      <c r="B103" s="4" t="s">
        <v>98</v>
      </c>
      <c r="C103" s="6">
        <f>(C101+C102)/C100</f>
        <v>0.54535147392290251</v>
      </c>
      <c r="D103" s="6">
        <f>(D101+D102)/D100</f>
        <v>0.63544813695871094</v>
      </c>
      <c r="E103" s="6">
        <f t="shared" si="8"/>
        <v>0.16520843409060923</v>
      </c>
    </row>
    <row r="104" spans="2:5" ht="20.100000000000001" customHeight="1" thickBot="1" x14ac:dyDescent="0.25">
      <c r="B104" s="4" t="s">
        <v>39</v>
      </c>
      <c r="C104" s="6">
        <v>0.52495009980039919</v>
      </c>
      <c r="D104" s="6">
        <v>0.625</v>
      </c>
      <c r="E104" s="6">
        <f t="shared" si="8"/>
        <v>0.19058935361216731</v>
      </c>
    </row>
    <row r="105" spans="2:5" ht="20.100000000000001" customHeight="1" thickBot="1" x14ac:dyDescent="0.25">
      <c r="B105" s="4" t="s">
        <v>40</v>
      </c>
      <c r="C105" s="6">
        <v>0.57217847769028873</v>
      </c>
      <c r="D105" s="6">
        <v>0.64810690423162587</v>
      </c>
      <c r="E105" s="6">
        <f t="shared" si="8"/>
        <v>0.13270059868004333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1301</v>
      </c>
      <c r="D112" s="5">
        <v>1304</v>
      </c>
      <c r="E112" s="6">
        <f>IF(C112&gt;0,(D112-C112)/C112,"-")</f>
        <v>2.3059185242121443E-3</v>
      </c>
    </row>
    <row r="113" spans="2:14" ht="15" thickBot="1" x14ac:dyDescent="0.25">
      <c r="B113" s="4" t="s">
        <v>56</v>
      </c>
      <c r="C113" s="5">
        <v>849</v>
      </c>
      <c r="D113" s="5">
        <v>821</v>
      </c>
      <c r="E113" s="6">
        <f t="shared" ref="E113:E114" si="9">IF(C113&gt;0,(D113-C113)/C113,"-")</f>
        <v>-3.2979976442873968E-2</v>
      </c>
    </row>
    <row r="114" spans="2:14" ht="15" thickBot="1" x14ac:dyDescent="0.25">
      <c r="B114" s="4" t="s">
        <v>57</v>
      </c>
      <c r="C114" s="5">
        <v>452</v>
      </c>
      <c r="D114" s="5">
        <v>483</v>
      </c>
      <c r="E114" s="6">
        <f t="shared" si="9"/>
        <v>6.8584070796460173E-2</v>
      </c>
    </row>
    <row r="115" spans="2:14" s="22" customFormat="1" x14ac:dyDescent="0.2"/>
    <row r="116" spans="2:14" s="22" customFormat="1" x14ac:dyDescent="0.2"/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3</v>
      </c>
      <c r="D128" s="10">
        <v>0</v>
      </c>
      <c r="E128" s="10">
        <v>1</v>
      </c>
      <c r="F128" s="10">
        <v>4</v>
      </c>
      <c r="G128" s="10">
        <v>4</v>
      </c>
      <c r="H128" s="10">
        <v>0</v>
      </c>
      <c r="I128" s="10">
        <v>2</v>
      </c>
      <c r="J128" s="10">
        <v>6</v>
      </c>
      <c r="K128" s="6">
        <f>IF(C128=0,"-",(G128-C128)/C128)</f>
        <v>0.33333333333333331</v>
      </c>
      <c r="L128" s="6" t="str">
        <f t="shared" ref="L128:N133" si="10">IF(D128=0,"-",(H128-D128)/D128)</f>
        <v>-</v>
      </c>
      <c r="M128" s="6">
        <f t="shared" si="10"/>
        <v>1</v>
      </c>
      <c r="N128" s="6">
        <f t="shared" si="10"/>
        <v>0.5</v>
      </c>
    </row>
    <row r="129" spans="2:14" ht="15" thickBot="1" x14ac:dyDescent="0.25">
      <c r="B129" s="4" t="s">
        <v>64</v>
      </c>
      <c r="C129" s="10">
        <v>1</v>
      </c>
      <c r="D129" s="10">
        <v>0</v>
      </c>
      <c r="E129" s="10">
        <v>0</v>
      </c>
      <c r="F129" s="10">
        <v>1</v>
      </c>
      <c r="G129" s="10">
        <v>1</v>
      </c>
      <c r="H129" s="10">
        <v>1</v>
      </c>
      <c r="I129" s="10">
        <v>0</v>
      </c>
      <c r="J129" s="10">
        <v>2</v>
      </c>
      <c r="K129" s="6">
        <f t="shared" ref="K129:K133" si="11">IF(C129=0,"-",(G129-C129)/C129)</f>
        <v>0</v>
      </c>
      <c r="L129" s="6" t="str">
        <f t="shared" si="10"/>
        <v>-</v>
      </c>
      <c r="M129" s="6" t="str">
        <f t="shared" si="10"/>
        <v>-</v>
      </c>
      <c r="N129" s="6">
        <f t="shared" si="10"/>
        <v>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5</v>
      </c>
      <c r="H130" s="10">
        <v>0</v>
      </c>
      <c r="I130" s="10">
        <v>0</v>
      </c>
      <c r="J130" s="10">
        <v>5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5</v>
      </c>
      <c r="D131" s="10">
        <v>0</v>
      </c>
      <c r="E131" s="10">
        <v>0</v>
      </c>
      <c r="F131" s="10">
        <v>5</v>
      </c>
      <c r="G131" s="10">
        <v>3</v>
      </c>
      <c r="H131" s="10">
        <v>0</v>
      </c>
      <c r="I131" s="10">
        <v>0</v>
      </c>
      <c r="J131" s="10">
        <v>3</v>
      </c>
      <c r="K131" s="6">
        <f t="shared" si="11"/>
        <v>-0.4</v>
      </c>
      <c r="L131" s="6" t="str">
        <f t="shared" si="10"/>
        <v>-</v>
      </c>
      <c r="M131" s="6" t="str">
        <f t="shared" si="10"/>
        <v>-</v>
      </c>
      <c r="N131" s="6">
        <f t="shared" si="10"/>
        <v>-0.4</v>
      </c>
    </row>
    <row r="132" spans="2:14" ht="15" thickBot="1" x14ac:dyDescent="0.25">
      <c r="B132" s="4" t="s">
        <v>67</v>
      </c>
      <c r="C132" s="10">
        <v>1</v>
      </c>
      <c r="D132" s="10">
        <v>0</v>
      </c>
      <c r="E132" s="10">
        <v>0</v>
      </c>
      <c r="F132" s="10">
        <v>1</v>
      </c>
      <c r="G132" s="10">
        <v>0</v>
      </c>
      <c r="H132" s="10">
        <v>0</v>
      </c>
      <c r="I132" s="10">
        <v>0</v>
      </c>
      <c r="J132" s="10">
        <v>0</v>
      </c>
      <c r="K132" s="6">
        <f t="shared" si="11"/>
        <v>-1</v>
      </c>
      <c r="L132" s="6" t="str">
        <f t="shared" si="10"/>
        <v>-</v>
      </c>
      <c r="M132" s="6" t="str">
        <f t="shared" si="10"/>
        <v>-</v>
      </c>
      <c r="N132" s="6">
        <f t="shared" si="10"/>
        <v>-1</v>
      </c>
    </row>
    <row r="133" spans="2:14" ht="15" thickBot="1" x14ac:dyDescent="0.25">
      <c r="B133" s="4" t="s">
        <v>68</v>
      </c>
      <c r="C133" s="10">
        <v>10</v>
      </c>
      <c r="D133" s="10">
        <v>0</v>
      </c>
      <c r="E133" s="10">
        <v>1</v>
      </c>
      <c r="F133" s="10">
        <v>11</v>
      </c>
      <c r="G133" s="10">
        <v>13</v>
      </c>
      <c r="H133" s="10">
        <v>1</v>
      </c>
      <c r="I133" s="10">
        <v>2</v>
      </c>
      <c r="J133" s="10">
        <v>16</v>
      </c>
      <c r="K133" s="6">
        <f t="shared" si="11"/>
        <v>0.3</v>
      </c>
      <c r="L133" s="6" t="str">
        <f t="shared" si="10"/>
        <v>-</v>
      </c>
      <c r="M133" s="6">
        <f t="shared" si="10"/>
        <v>1</v>
      </c>
      <c r="N133" s="6">
        <f t="shared" si="10"/>
        <v>0.45454545454545453</v>
      </c>
    </row>
    <row r="134" spans="2:14" ht="15" thickBot="1" x14ac:dyDescent="0.25">
      <c r="B134" s="4" t="s">
        <v>36</v>
      </c>
      <c r="C134" s="6">
        <f>IF(C128=0,"-",C128/(C128+C129))</f>
        <v>0.75</v>
      </c>
      <c r="D134" s="6" t="str">
        <f>IF(D128=0,"-",D128/(D128+D129))</f>
        <v>-</v>
      </c>
      <c r="E134" s="6">
        <f t="shared" ref="E134:J134" si="12">IF(E128=0,"-",E128/(E128+E129))</f>
        <v>1</v>
      </c>
      <c r="F134" s="6">
        <f t="shared" si="12"/>
        <v>0.8</v>
      </c>
      <c r="G134" s="6">
        <f t="shared" si="12"/>
        <v>0.8</v>
      </c>
      <c r="H134" s="6" t="str">
        <f t="shared" si="12"/>
        <v>-</v>
      </c>
      <c r="I134" s="6">
        <f t="shared" si="12"/>
        <v>1</v>
      </c>
      <c r="J134" s="6">
        <f t="shared" si="12"/>
        <v>0.75</v>
      </c>
      <c r="K134" s="6">
        <f>IF(OR(C134="-",G134="-"),"-",(G134-C134)/C134)</f>
        <v>6.6666666666666721E-2</v>
      </c>
      <c r="L134" s="6" t="str">
        <f t="shared" ref="L134:N135" si="13">IF(OR(D134="-",H134="-"),"-",(H134-D134)/D134)</f>
        <v>-</v>
      </c>
      <c r="M134" s="6">
        <f t="shared" si="13"/>
        <v>0</v>
      </c>
      <c r="N134" s="6">
        <f t="shared" si="13"/>
        <v>-6.2500000000000056E-2</v>
      </c>
    </row>
    <row r="135" spans="2:14" ht="15" thickBot="1" x14ac:dyDescent="0.25">
      <c r="B135" s="4" t="s">
        <v>37</v>
      </c>
      <c r="C135" s="6">
        <f>IF(C131=0,"-",C131/(C130+C131))</f>
        <v>1</v>
      </c>
      <c r="D135" s="6" t="str">
        <f t="shared" ref="D135:J135" si="14">IF(D131=0,"-",D131/(D130+D131))</f>
        <v>-</v>
      </c>
      <c r="E135" s="6" t="str">
        <f t="shared" si="14"/>
        <v>-</v>
      </c>
      <c r="F135" s="6">
        <f t="shared" si="14"/>
        <v>1</v>
      </c>
      <c r="G135" s="6">
        <f t="shared" si="14"/>
        <v>0.375</v>
      </c>
      <c r="H135" s="6" t="str">
        <f t="shared" si="14"/>
        <v>-</v>
      </c>
      <c r="I135" s="6" t="str">
        <f t="shared" si="14"/>
        <v>-</v>
      </c>
      <c r="J135" s="6">
        <f t="shared" si="14"/>
        <v>0.375</v>
      </c>
      <c r="K135" s="6">
        <f>IF(OR(C135="-",G135="-"),"-",(G135-C135)/C135)</f>
        <v>-0.625</v>
      </c>
      <c r="L135" s="6" t="str">
        <f t="shared" si="13"/>
        <v>-</v>
      </c>
      <c r="M135" s="6" t="str">
        <f t="shared" si="13"/>
        <v>-</v>
      </c>
      <c r="N135" s="6">
        <f t="shared" si="13"/>
        <v>-0.625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17</v>
      </c>
      <c r="D143" s="10">
        <v>0</v>
      </c>
      <c r="E143" s="10">
        <v>4</v>
      </c>
      <c r="F143" s="10">
        <v>21</v>
      </c>
      <c r="G143" s="10">
        <v>19</v>
      </c>
      <c r="H143" s="10">
        <v>0</v>
      </c>
      <c r="I143" s="10">
        <v>2</v>
      </c>
      <c r="J143" s="10">
        <v>21</v>
      </c>
      <c r="K143" s="6">
        <f>IF(C143=0,"-",(G143-C143)/C143)</f>
        <v>0.11764705882352941</v>
      </c>
      <c r="L143" s="6" t="str">
        <f t="shared" ref="L143:N147" si="15">IF(D143=0,"-",(H143-D143)/D143)</f>
        <v>-</v>
      </c>
      <c r="M143" s="6">
        <f t="shared" si="15"/>
        <v>-0.5</v>
      </c>
      <c r="N143" s="6">
        <f t="shared" si="15"/>
        <v>0</v>
      </c>
    </row>
    <row r="144" spans="2:14" ht="15" thickBot="1" x14ac:dyDescent="0.25">
      <c r="B144" s="4" t="s">
        <v>72</v>
      </c>
      <c r="C144" s="10">
        <v>11</v>
      </c>
      <c r="D144" s="10">
        <v>0</v>
      </c>
      <c r="E144" s="10">
        <v>1</v>
      </c>
      <c r="F144" s="10">
        <v>12</v>
      </c>
      <c r="G144" s="10">
        <v>4</v>
      </c>
      <c r="H144" s="10">
        <v>0</v>
      </c>
      <c r="I144" s="10">
        <v>1</v>
      </c>
      <c r="J144" s="10">
        <v>5</v>
      </c>
      <c r="K144" s="6">
        <f t="shared" ref="K144:K147" si="16">IF(C144=0,"-",(G144-C144)/C144)</f>
        <v>-0.63636363636363635</v>
      </c>
      <c r="L144" s="6" t="str">
        <f t="shared" si="15"/>
        <v>-</v>
      </c>
      <c r="M144" s="6">
        <f t="shared" si="15"/>
        <v>0</v>
      </c>
      <c r="N144" s="6">
        <f t="shared" si="15"/>
        <v>-0.58333333333333337</v>
      </c>
    </row>
    <row r="145" spans="2:14" ht="15" thickBot="1" x14ac:dyDescent="0.25">
      <c r="B145" s="4" t="s">
        <v>73</v>
      </c>
      <c r="C145" s="10">
        <v>88</v>
      </c>
      <c r="D145" s="10">
        <v>0</v>
      </c>
      <c r="E145" s="10">
        <v>5</v>
      </c>
      <c r="F145" s="10">
        <v>93</v>
      </c>
      <c r="G145" s="10">
        <v>124</v>
      </c>
      <c r="H145" s="10">
        <v>0</v>
      </c>
      <c r="I145" s="10">
        <v>15</v>
      </c>
      <c r="J145" s="10">
        <v>139</v>
      </c>
      <c r="K145" s="6">
        <f t="shared" si="16"/>
        <v>0.40909090909090912</v>
      </c>
      <c r="L145" s="6" t="str">
        <f t="shared" si="15"/>
        <v>-</v>
      </c>
      <c r="M145" s="6">
        <f t="shared" si="15"/>
        <v>2</v>
      </c>
      <c r="N145" s="6">
        <f t="shared" si="15"/>
        <v>0.4946236559139785</v>
      </c>
    </row>
    <row r="146" spans="2:14" ht="15" thickBot="1" x14ac:dyDescent="0.25">
      <c r="B146" s="4" t="s">
        <v>74</v>
      </c>
      <c r="C146" s="10">
        <v>52</v>
      </c>
      <c r="D146" s="10">
        <v>0</v>
      </c>
      <c r="E146" s="10">
        <v>10</v>
      </c>
      <c r="F146" s="10">
        <v>62</v>
      </c>
      <c r="G146" s="10">
        <v>51</v>
      </c>
      <c r="H146" s="10">
        <v>0</v>
      </c>
      <c r="I146" s="10">
        <v>10</v>
      </c>
      <c r="J146" s="10">
        <v>61</v>
      </c>
      <c r="K146" s="6">
        <f t="shared" si="16"/>
        <v>-1.9230769230769232E-2</v>
      </c>
      <c r="L146" s="6" t="str">
        <f t="shared" si="15"/>
        <v>-</v>
      </c>
      <c r="M146" s="6">
        <f t="shared" si="15"/>
        <v>0</v>
      </c>
      <c r="N146" s="6">
        <f t="shared" si="15"/>
        <v>-1.6129032258064516E-2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2</v>
      </c>
      <c r="F147" s="10">
        <v>2</v>
      </c>
      <c r="G147" s="10">
        <v>3</v>
      </c>
      <c r="H147" s="10">
        <v>0</v>
      </c>
      <c r="I147" s="10">
        <v>0</v>
      </c>
      <c r="J147" s="10">
        <v>3</v>
      </c>
      <c r="K147" s="6" t="str">
        <f t="shared" si="16"/>
        <v>-</v>
      </c>
      <c r="L147" s="6" t="str">
        <f t="shared" si="15"/>
        <v>-</v>
      </c>
      <c r="M147" s="6">
        <f t="shared" si="15"/>
        <v>-1</v>
      </c>
      <c r="N147" s="6">
        <f t="shared" si="15"/>
        <v>0.5</v>
      </c>
    </row>
    <row r="148" spans="2:14" ht="15" thickBot="1" x14ac:dyDescent="0.25">
      <c r="B148" s="7" t="s">
        <v>68</v>
      </c>
      <c r="C148" s="10">
        <v>168</v>
      </c>
      <c r="D148" s="10">
        <v>0</v>
      </c>
      <c r="E148" s="10">
        <v>22</v>
      </c>
      <c r="F148" s="10">
        <v>190</v>
      </c>
      <c r="G148" s="10">
        <v>201</v>
      </c>
      <c r="H148" s="10">
        <v>0</v>
      </c>
      <c r="I148" s="10">
        <v>28</v>
      </c>
      <c r="J148" s="10">
        <v>229</v>
      </c>
      <c r="K148" s="6">
        <f t="shared" ref="K148" si="17">IF(C148=0,"-",(G148-C148)/C148)</f>
        <v>0.19642857142857142</v>
      </c>
      <c r="L148" s="6" t="str">
        <f t="shared" ref="L148" si="18">IF(D148=0,"-",(H148-D148)/D148)</f>
        <v>-</v>
      </c>
      <c r="M148" s="6">
        <f t="shared" ref="M148" si="19">IF(E148=0,"-",(I148-E148)/E148)</f>
        <v>0.27272727272727271</v>
      </c>
      <c r="N148" s="6">
        <f t="shared" ref="N148" si="20">IF(F148=0,"-",(J148-F148)/F148)</f>
        <v>0.20526315789473684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0.16190476190476191</v>
      </c>
      <c r="D149" s="6" t="str">
        <f t="shared" si="21"/>
        <v>-</v>
      </c>
      <c r="E149" s="6">
        <f t="shared" si="21"/>
        <v>0.44444444444444442</v>
      </c>
      <c r="F149" s="6">
        <f t="shared" si="21"/>
        <v>0.18421052631578946</v>
      </c>
      <c r="G149" s="6">
        <f t="shared" si="21"/>
        <v>0.13286713286713286</v>
      </c>
      <c r="H149" s="6" t="str">
        <f t="shared" si="21"/>
        <v>-</v>
      </c>
      <c r="I149" s="6">
        <f t="shared" si="21"/>
        <v>0.11764705882352941</v>
      </c>
      <c r="J149" s="6">
        <f t="shared" si="21"/>
        <v>0.13125000000000001</v>
      </c>
      <c r="K149" s="6">
        <f>IF(OR(C149="-",G149="-"),"-",(G149-C149)/C149)</f>
        <v>-0.17935006170300294</v>
      </c>
      <c r="L149" s="6" t="str">
        <f t="shared" ref="L149:N150" si="22">IF(OR(D149="-",H149="-"),"-",(H149-D149)/D149)</f>
        <v>-</v>
      </c>
      <c r="M149" s="6">
        <f t="shared" si="22"/>
        <v>-0.73529411764705876</v>
      </c>
      <c r="N149" s="6">
        <f t="shared" si="22"/>
        <v>-0.28749999999999992</v>
      </c>
    </row>
    <row r="150" spans="2:14" ht="29.25" thickBot="1" x14ac:dyDescent="0.25">
      <c r="B150" s="7" t="s">
        <v>77</v>
      </c>
      <c r="C150" s="6">
        <f t="shared" si="21"/>
        <v>0.17460317460317459</v>
      </c>
      <c r="D150" s="6" t="str">
        <f t="shared" si="21"/>
        <v>-</v>
      </c>
      <c r="E150" s="6">
        <f t="shared" si="21"/>
        <v>9.0909090909090912E-2</v>
      </c>
      <c r="F150" s="6">
        <f t="shared" si="21"/>
        <v>0.16216216216216217</v>
      </c>
      <c r="G150" s="6">
        <f t="shared" si="21"/>
        <v>7.2727272727272724E-2</v>
      </c>
      <c r="H150" s="6" t="str">
        <f t="shared" si="21"/>
        <v>-</v>
      </c>
      <c r="I150" s="6">
        <f t="shared" si="21"/>
        <v>9.0909090909090912E-2</v>
      </c>
      <c r="J150" s="6">
        <f t="shared" si="21"/>
        <v>7.575757575757576E-2</v>
      </c>
      <c r="K150" s="6">
        <f>IF(OR(C150="-",G150="-"),"-",(G150-C150)/C150)</f>
        <v>-0.58347107438016532</v>
      </c>
      <c r="L150" s="6" t="str">
        <f t="shared" si="22"/>
        <v>-</v>
      </c>
      <c r="M150" s="6">
        <f t="shared" si="22"/>
        <v>0</v>
      </c>
      <c r="N150" s="6">
        <f t="shared" si="22"/>
        <v>-0.53282828282828287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140</v>
      </c>
      <c r="D157" s="19">
        <v>175</v>
      </c>
      <c r="E157" s="18">
        <f>IF(C157=0,"-",(D157-C157)/C157)</f>
        <v>0.25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26</v>
      </c>
      <c r="D158" s="19">
        <v>18</v>
      </c>
      <c r="E158" s="18">
        <f t="shared" ref="E158:E159" si="23">IF(C158=0,"-",(D158-C158)/C158)</f>
        <v>-0.30769230769230771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2</v>
      </c>
      <c r="D159" s="19">
        <v>5</v>
      </c>
      <c r="E159" s="18">
        <f t="shared" si="23"/>
        <v>1.5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0.83333333333333337</v>
      </c>
      <c r="D160" s="18">
        <f>IF(D157=0,"-",D157/(D157+D158+D159))</f>
        <v>0.88383838383838387</v>
      </c>
      <c r="E160" s="18">
        <f>IF(OR(C160="-",D160="-"),"-",(D160-C160)/C160)</f>
        <v>6.0606060606060594E-2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5</v>
      </c>
      <c r="D166" s="5">
        <v>11</v>
      </c>
      <c r="E166" s="6">
        <f>IF(C166=0,"-",(D166-C166)/C166)</f>
        <v>1.2</v>
      </c>
    </row>
    <row r="167" spans="2:14" ht="20.100000000000001" customHeight="1" thickBot="1" x14ac:dyDescent="0.25">
      <c r="B167" s="4" t="s">
        <v>41</v>
      </c>
      <c r="C167" s="5">
        <v>3</v>
      </c>
      <c r="D167" s="5">
        <v>6</v>
      </c>
      <c r="E167" s="6">
        <f t="shared" ref="E167:E168" si="24">IF(C167=0,"-",(D167-C167)/C167)</f>
        <v>1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1</v>
      </c>
      <c r="E168" s="6">
        <f t="shared" si="24"/>
        <v>0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0.8</v>
      </c>
      <c r="D169" s="6">
        <f>IF(D166=0,"-",(D167+D168)/D166)</f>
        <v>0.63636363636363635</v>
      </c>
      <c r="E169" s="6">
        <f t="shared" ref="E169:E171" si="25">IF(OR(C169="-",D169="-"),"-",(D169-C169)/C169)</f>
        <v>-0.20454545454545461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0.66666666666666663</v>
      </c>
      <c r="E170" s="6">
        <f t="shared" si="25"/>
        <v>-0.33333333333333337</v>
      </c>
    </row>
    <row r="171" spans="2:14" ht="20.100000000000001" customHeight="1" thickBot="1" x14ac:dyDescent="0.25">
      <c r="B171" s="4" t="s">
        <v>40</v>
      </c>
      <c r="C171" s="6">
        <v>0.5</v>
      </c>
      <c r="D171" s="6">
        <v>0.5</v>
      </c>
      <c r="E171" s="6">
        <f t="shared" si="25"/>
        <v>0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19</v>
      </c>
      <c r="D178" s="5">
        <v>23</v>
      </c>
      <c r="E178" s="6">
        <f>IF(C178=0,"-",(D178-C178)/C178)</f>
        <v>0.21052631578947367</v>
      </c>
      <c r="H178" s="13"/>
    </row>
    <row r="179" spans="2:8" ht="15" thickBot="1" x14ac:dyDescent="0.25">
      <c r="B179" s="4" t="s">
        <v>43</v>
      </c>
      <c r="C179" s="5">
        <v>15</v>
      </c>
      <c r="D179" s="5">
        <v>19</v>
      </c>
      <c r="E179" s="6">
        <f t="shared" ref="E179:E185" si="26">IF(C179=0,"-",(D179-C179)/C179)</f>
        <v>0.26666666666666666</v>
      </c>
      <c r="H179" s="13"/>
    </row>
    <row r="180" spans="2:8" ht="15" thickBot="1" x14ac:dyDescent="0.25">
      <c r="B180" s="4" t="s">
        <v>47</v>
      </c>
      <c r="C180" s="5">
        <v>1</v>
      </c>
      <c r="D180" s="5">
        <v>3</v>
      </c>
      <c r="E180" s="6">
        <f t="shared" si="26"/>
        <v>2</v>
      </c>
      <c r="H180" s="13"/>
    </row>
    <row r="181" spans="2:8" ht="15" thickBot="1" x14ac:dyDescent="0.25">
      <c r="B181" s="4" t="s">
        <v>78</v>
      </c>
      <c r="C181" s="5">
        <v>3</v>
      </c>
      <c r="D181" s="5">
        <v>1</v>
      </c>
      <c r="E181" s="6">
        <f t="shared" si="26"/>
        <v>-0.66666666666666663</v>
      </c>
      <c r="H181" s="13"/>
    </row>
    <row r="182" spans="2:8" ht="15" thickBot="1" x14ac:dyDescent="0.25">
      <c r="B182" s="15" t="s">
        <v>79</v>
      </c>
      <c r="C182" s="5">
        <v>294</v>
      </c>
      <c r="D182" s="5">
        <v>381</v>
      </c>
      <c r="E182" s="6">
        <f t="shared" si="26"/>
        <v>0.29591836734693877</v>
      </c>
      <c r="H182" s="13"/>
    </row>
    <row r="183" spans="2:8" ht="15" thickBot="1" x14ac:dyDescent="0.25">
      <c r="B183" s="4" t="s">
        <v>47</v>
      </c>
      <c r="C183" s="5">
        <v>271</v>
      </c>
      <c r="D183" s="5">
        <v>344</v>
      </c>
      <c r="E183" s="6">
        <f t="shared" si="26"/>
        <v>0.26937269372693728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23</v>
      </c>
      <c r="D185" s="5">
        <v>37</v>
      </c>
      <c r="E185" s="6">
        <f t="shared" si="26"/>
        <v>0.60869565217391308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3</v>
      </c>
      <c r="D197" s="5">
        <v>4</v>
      </c>
      <c r="E197" s="6">
        <f t="shared" ref="E197:E200" si="27">IF(C197=0,"-",(D197-C197)/C197)</f>
        <v>0.33333333333333331</v>
      </c>
    </row>
    <row r="198" spans="2:5" ht="15" thickBot="1" x14ac:dyDescent="0.25">
      <c r="B198" s="4" t="s">
        <v>83</v>
      </c>
      <c r="C198" s="5">
        <v>1</v>
      </c>
      <c r="D198" s="5">
        <v>1</v>
      </c>
      <c r="E198" s="6">
        <f t="shared" si="27"/>
        <v>0</v>
      </c>
    </row>
    <row r="199" spans="2:5" ht="15" thickBot="1" x14ac:dyDescent="0.25">
      <c r="B199" s="4" t="s">
        <v>84</v>
      </c>
      <c r="C199" s="5">
        <v>4</v>
      </c>
      <c r="D199" s="5">
        <v>5</v>
      </c>
      <c r="E199" s="6">
        <f t="shared" si="27"/>
        <v>0.25</v>
      </c>
    </row>
    <row r="200" spans="2:5" ht="15" thickBot="1" x14ac:dyDescent="0.25">
      <c r="B200" s="4" t="s">
        <v>85</v>
      </c>
      <c r="C200" s="5">
        <v>2</v>
      </c>
      <c r="D200" s="5">
        <v>2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4</v>
      </c>
      <c r="D208" s="5">
        <v>4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4</v>
      </c>
      <c r="D209" s="5">
        <v>4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1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1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6</v>
      </c>
      <c r="D221" s="5">
        <v>6</v>
      </c>
      <c r="E221" s="6">
        <f t="shared" ref="E221:E223" si="30">IF(C221=0,"-",(D221-C221)/C221)</f>
        <v>0</v>
      </c>
    </row>
    <row r="222" spans="2:5" ht="15" thickBot="1" x14ac:dyDescent="0.25">
      <c r="B222" s="16" t="s">
        <v>92</v>
      </c>
      <c r="C222" s="5">
        <v>7</v>
      </c>
      <c r="D222" s="5">
        <v>6</v>
      </c>
      <c r="E222" s="6">
        <f t="shared" si="30"/>
        <v>-0.14285714285714285</v>
      </c>
    </row>
    <row r="223" spans="2:5" ht="15" thickBot="1" x14ac:dyDescent="0.25">
      <c r="B223" s="16" t="s">
        <v>93</v>
      </c>
      <c r="C223" s="5">
        <v>21</v>
      </c>
      <c r="D223" s="5">
        <v>19</v>
      </c>
      <c r="E223" s="6">
        <f t="shared" si="30"/>
        <v>-9.5238095238095233E-2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1728</v>
      </c>
      <c r="D14" s="5">
        <v>1933</v>
      </c>
      <c r="E14" s="6">
        <f>IF(C14&gt;0,(D14-C14)/C14)</f>
        <v>0.11863425925925926</v>
      </c>
    </row>
    <row r="15" spans="1:5" ht="20.100000000000001" customHeight="1" thickBot="1" x14ac:dyDescent="0.25">
      <c r="B15" s="4" t="s">
        <v>17</v>
      </c>
      <c r="C15" s="5">
        <v>1630</v>
      </c>
      <c r="D15" s="5">
        <v>1933</v>
      </c>
      <c r="E15" s="6">
        <f t="shared" ref="E15:E25" si="0">IF(C15&gt;0,(D15-C15)/C15)</f>
        <v>0.18588957055214725</v>
      </c>
    </row>
    <row r="16" spans="1:5" ht="20.100000000000001" customHeight="1" thickBot="1" x14ac:dyDescent="0.25">
      <c r="B16" s="4" t="s">
        <v>18</v>
      </c>
      <c r="C16" s="5">
        <v>965</v>
      </c>
      <c r="D16" s="5">
        <v>1266</v>
      </c>
      <c r="E16" s="6">
        <f t="shared" si="0"/>
        <v>0.31191709844559584</v>
      </c>
    </row>
    <row r="17" spans="2:5" ht="20.100000000000001" customHeight="1" thickBot="1" x14ac:dyDescent="0.25">
      <c r="B17" s="4" t="s">
        <v>19</v>
      </c>
      <c r="C17" s="5">
        <v>665</v>
      </c>
      <c r="D17" s="5">
        <v>667</v>
      </c>
      <c r="E17" s="6">
        <f t="shared" si="0"/>
        <v>3.0075187969924814E-3</v>
      </c>
    </row>
    <row r="18" spans="2:5" ht="20.100000000000001" customHeight="1" thickBot="1" x14ac:dyDescent="0.25">
      <c r="B18" s="4" t="s">
        <v>100</v>
      </c>
      <c r="C18" s="5">
        <v>2</v>
      </c>
      <c r="D18" s="5">
        <v>3</v>
      </c>
      <c r="E18" s="6">
        <f>IF(C18=0,"-",(D18-C18)/C18)</f>
        <v>0.5</v>
      </c>
    </row>
    <row r="19" spans="2:5" ht="20.100000000000001" customHeight="1" thickBot="1" x14ac:dyDescent="0.25">
      <c r="B19" s="4" t="s">
        <v>101</v>
      </c>
      <c r="C19" s="5">
        <v>1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0.40797546012269936</v>
      </c>
      <c r="D20" s="6">
        <f>D17/D15</f>
        <v>0.34505949301603722</v>
      </c>
      <c r="E20" s="6">
        <f t="shared" si="0"/>
        <v>-0.15421507726896136</v>
      </c>
    </row>
    <row r="21" spans="2:5" ht="30" customHeight="1" thickBot="1" x14ac:dyDescent="0.25">
      <c r="B21" s="4" t="s">
        <v>23</v>
      </c>
      <c r="C21" s="5">
        <v>103</v>
      </c>
      <c r="D21" s="5">
        <v>139</v>
      </c>
      <c r="E21" s="6">
        <f t="shared" si="0"/>
        <v>0.34951456310679613</v>
      </c>
    </row>
    <row r="22" spans="2:5" ht="20.100000000000001" customHeight="1" thickBot="1" x14ac:dyDescent="0.25">
      <c r="B22" s="4" t="s">
        <v>24</v>
      </c>
      <c r="C22" s="5">
        <v>50</v>
      </c>
      <c r="D22" s="5">
        <v>83</v>
      </c>
      <c r="E22" s="6">
        <f t="shared" si="0"/>
        <v>0.66</v>
      </c>
    </row>
    <row r="23" spans="2:5" ht="20.100000000000001" customHeight="1" thickBot="1" x14ac:dyDescent="0.25">
      <c r="B23" s="4" t="s">
        <v>25</v>
      </c>
      <c r="C23" s="5">
        <v>53</v>
      </c>
      <c r="D23" s="5">
        <v>56</v>
      </c>
      <c r="E23" s="6">
        <f t="shared" si="0"/>
        <v>5.6603773584905662E-2</v>
      </c>
    </row>
    <row r="24" spans="2:5" ht="20.100000000000001" customHeight="1" thickBot="1" x14ac:dyDescent="0.25">
      <c r="B24" s="4" t="s">
        <v>21</v>
      </c>
      <c r="C24" s="6">
        <f>C23/C21</f>
        <v>0.5145631067961165</v>
      </c>
      <c r="D24" s="6">
        <f t="shared" ref="D24" si="1">D23/D21</f>
        <v>0.40287769784172661</v>
      </c>
      <c r="E24" s="6">
        <f t="shared" si="0"/>
        <v>-0.21704900230758789</v>
      </c>
    </row>
    <row r="25" spans="2:5" ht="20.100000000000001" customHeight="1" thickBot="1" x14ac:dyDescent="0.25">
      <c r="B25" s="7" t="s">
        <v>26</v>
      </c>
      <c r="C25" s="6">
        <v>0.21602222245782929</v>
      </c>
      <c r="D25" s="6">
        <v>0.25509227794896833</v>
      </c>
      <c r="E25" s="6">
        <f t="shared" si="0"/>
        <v>0.18086127920828185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370</v>
      </c>
      <c r="D34" s="5">
        <v>479</v>
      </c>
      <c r="E34" s="6">
        <f>IF(C34&gt;0,(D34-C34)/C34,"-")</f>
        <v>0.29459459459459458</v>
      </c>
    </row>
    <row r="35" spans="2:5" ht="20.100000000000001" customHeight="1" thickBot="1" x14ac:dyDescent="0.25">
      <c r="B35" s="4" t="s">
        <v>29</v>
      </c>
      <c r="C35" s="5">
        <v>0</v>
      </c>
      <c r="D35" s="5">
        <v>2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310</v>
      </c>
      <c r="D36" s="5">
        <v>400</v>
      </c>
      <c r="E36" s="6">
        <f t="shared" si="2"/>
        <v>0.29032258064516131</v>
      </c>
    </row>
    <row r="37" spans="2:5" ht="20.100000000000001" customHeight="1" thickBot="1" x14ac:dyDescent="0.25">
      <c r="B37" s="4" t="s">
        <v>30</v>
      </c>
      <c r="C37" s="5">
        <v>60</v>
      </c>
      <c r="D37" s="5">
        <v>77</v>
      </c>
      <c r="E37" s="6">
        <f t="shared" si="2"/>
        <v>0.28333333333333333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334</v>
      </c>
      <c r="D44" s="5">
        <v>403</v>
      </c>
      <c r="E44" s="6">
        <f>IF(C44&gt;0,(D44-C44)/C44,"-")</f>
        <v>0.20658682634730538</v>
      </c>
    </row>
    <row r="45" spans="2:5" ht="20.100000000000001" customHeight="1" thickBot="1" x14ac:dyDescent="0.25">
      <c r="B45" s="4" t="s">
        <v>34</v>
      </c>
      <c r="C45" s="5">
        <v>8</v>
      </c>
      <c r="D45" s="5">
        <v>13</v>
      </c>
      <c r="E45" s="6">
        <f t="shared" ref="E45:E51" si="3">IF(C45&gt;0,(D45-C45)/C45,"-")</f>
        <v>0.625</v>
      </c>
    </row>
    <row r="46" spans="2:5" ht="20.100000000000001" customHeight="1" thickBot="1" x14ac:dyDescent="0.25">
      <c r="B46" s="4" t="s">
        <v>31</v>
      </c>
      <c r="C46" s="5">
        <v>3</v>
      </c>
      <c r="D46" s="5">
        <v>19</v>
      </c>
      <c r="E46" s="6">
        <f t="shared" si="3"/>
        <v>5.333333333333333</v>
      </c>
    </row>
    <row r="47" spans="2:5" ht="20.100000000000001" customHeight="1" thickBot="1" x14ac:dyDescent="0.25">
      <c r="B47" s="4" t="s">
        <v>32</v>
      </c>
      <c r="C47" s="5">
        <v>538</v>
      </c>
      <c r="D47" s="5">
        <v>713</v>
      </c>
      <c r="E47" s="6">
        <f t="shared" si="3"/>
        <v>0.32527881040892193</v>
      </c>
    </row>
    <row r="48" spans="2:5" ht="20.100000000000001" customHeight="1" thickBot="1" x14ac:dyDescent="0.25">
      <c r="B48" s="4" t="s">
        <v>35</v>
      </c>
      <c r="C48" s="5">
        <v>236</v>
      </c>
      <c r="D48" s="5">
        <v>233</v>
      </c>
      <c r="E48" s="6">
        <f t="shared" si="3"/>
        <v>-1.2711864406779662E-2</v>
      </c>
    </row>
    <row r="49" spans="2:5" ht="20.100000000000001" customHeight="1" thickBot="1" x14ac:dyDescent="0.25">
      <c r="B49" s="4" t="s">
        <v>67</v>
      </c>
      <c r="C49" s="5">
        <v>278</v>
      </c>
      <c r="D49" s="5">
        <v>219</v>
      </c>
      <c r="E49" s="6">
        <f t="shared" si="3"/>
        <v>-0.21223021582733814</v>
      </c>
    </row>
    <row r="50" spans="2:5" ht="20.100000000000001" customHeight="1" collapsed="1" thickBot="1" x14ac:dyDescent="0.25">
      <c r="B50" s="4" t="s">
        <v>36</v>
      </c>
      <c r="C50" s="6">
        <f>C44/(C44+C45)</f>
        <v>0.97660818713450293</v>
      </c>
      <c r="D50" s="6">
        <f>D44/(D44+D45)</f>
        <v>0.96875</v>
      </c>
      <c r="E50" s="6">
        <f t="shared" si="3"/>
        <v>-8.0464071856287435E-3</v>
      </c>
    </row>
    <row r="51" spans="2:5" ht="20.100000000000001" customHeight="1" thickBot="1" x14ac:dyDescent="0.25">
      <c r="B51" s="4" t="s">
        <v>37</v>
      </c>
      <c r="C51" s="6">
        <f>C47/(C46+C47)</f>
        <v>0.99445471349353054</v>
      </c>
      <c r="D51" s="6">
        <f t="shared" ref="D51" si="4">D47/(D46+D47)</f>
        <v>0.97404371584699456</v>
      </c>
      <c r="E51" s="6">
        <f t="shared" si="3"/>
        <v>-2.0524813618542682E-2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346</v>
      </c>
      <c r="D58" s="5">
        <v>422</v>
      </c>
      <c r="E58" s="6">
        <f>IF(C58&gt;0,(D58-C58)/C58,"-")</f>
        <v>0.21965317919075145</v>
      </c>
    </row>
    <row r="59" spans="2:5" ht="20.100000000000001" customHeight="1" thickBot="1" x14ac:dyDescent="0.25">
      <c r="B59" s="4" t="s">
        <v>41</v>
      </c>
      <c r="C59" s="5">
        <v>203</v>
      </c>
      <c r="D59" s="5">
        <v>246</v>
      </c>
      <c r="E59" s="6">
        <f t="shared" ref="E59:E63" si="5">IF(C59&gt;0,(D59-C59)/C59,"-")</f>
        <v>0.21182266009852216</v>
      </c>
    </row>
    <row r="60" spans="2:5" ht="20.100000000000001" customHeight="1" thickBot="1" x14ac:dyDescent="0.25">
      <c r="B60" s="4" t="s">
        <v>42</v>
      </c>
      <c r="C60" s="5">
        <v>135</v>
      </c>
      <c r="D60" s="5">
        <v>163</v>
      </c>
      <c r="E60" s="6">
        <f t="shared" si="5"/>
        <v>0.2074074074074074</v>
      </c>
    </row>
    <row r="61" spans="2:5" ht="20.100000000000001" customHeight="1" collapsed="1" thickBot="1" x14ac:dyDescent="0.25">
      <c r="B61" s="4" t="s">
        <v>98</v>
      </c>
      <c r="C61" s="6">
        <f>(C59+C60)/C58</f>
        <v>0.97687861271676302</v>
      </c>
      <c r="D61" s="6">
        <f>(D59+D60)/D58</f>
        <v>0.96919431279620849</v>
      </c>
      <c r="E61" s="6">
        <f t="shared" si="5"/>
        <v>-7.8661768417510845E-3</v>
      </c>
    </row>
    <row r="62" spans="2:5" ht="20.100000000000001" customHeight="1" thickBot="1" x14ac:dyDescent="0.25">
      <c r="B62" s="4" t="s">
        <v>39</v>
      </c>
      <c r="C62" s="6">
        <v>0.96666666666666667</v>
      </c>
      <c r="D62" s="6">
        <v>0.95719844357976658</v>
      </c>
      <c r="E62" s="6">
        <f t="shared" si="5"/>
        <v>-9.7947135381725135E-3</v>
      </c>
    </row>
    <row r="63" spans="2:5" ht="20.100000000000001" customHeight="1" thickBot="1" x14ac:dyDescent="0.25">
      <c r="B63" s="4" t="s">
        <v>40</v>
      </c>
      <c r="C63" s="6">
        <v>0.99264705882352944</v>
      </c>
      <c r="D63" s="6">
        <v>0.98787878787878791</v>
      </c>
      <c r="E63" s="6">
        <f t="shared" si="5"/>
        <v>-4.8035914702581296E-3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1837</v>
      </c>
      <c r="D70" s="5">
        <v>1983</v>
      </c>
      <c r="E70" s="6">
        <f>IF(C70&gt;0,(D70-C70)/C70,"-")</f>
        <v>7.9477408818726183E-2</v>
      </c>
    </row>
    <row r="71" spans="2:10" ht="20.100000000000001" customHeight="1" thickBot="1" x14ac:dyDescent="0.25">
      <c r="B71" s="4" t="s">
        <v>45</v>
      </c>
      <c r="C71" s="5">
        <v>613</v>
      </c>
      <c r="D71" s="5">
        <v>724</v>
      </c>
      <c r="E71" s="6">
        <f t="shared" ref="E71:E77" si="6">IF(C71&gt;0,(D71-C71)/C71,"-")</f>
        <v>0.18107667210440456</v>
      </c>
    </row>
    <row r="72" spans="2:10" ht="20.100000000000001" customHeight="1" thickBot="1" x14ac:dyDescent="0.25">
      <c r="B72" s="4" t="s">
        <v>43</v>
      </c>
      <c r="C72" s="5">
        <v>1</v>
      </c>
      <c r="D72" s="5">
        <v>2</v>
      </c>
      <c r="E72" s="6">
        <f t="shared" si="6"/>
        <v>1</v>
      </c>
    </row>
    <row r="73" spans="2:10" ht="20.100000000000001" customHeight="1" thickBot="1" x14ac:dyDescent="0.25">
      <c r="B73" s="4" t="s">
        <v>46</v>
      </c>
      <c r="C73" s="5">
        <v>949</v>
      </c>
      <c r="D73" s="5">
        <v>943</v>
      </c>
      <c r="E73" s="6">
        <f t="shared" si="6"/>
        <v>-6.3224446786090622E-3</v>
      </c>
    </row>
    <row r="74" spans="2:10" ht="20.100000000000001" customHeight="1" thickBot="1" x14ac:dyDescent="0.25">
      <c r="B74" s="4" t="s">
        <v>47</v>
      </c>
      <c r="C74" s="5">
        <v>207</v>
      </c>
      <c r="D74" s="5">
        <v>242</v>
      </c>
      <c r="E74" s="6">
        <f t="shared" si="6"/>
        <v>0.16908212560386474</v>
      </c>
    </row>
    <row r="75" spans="2:10" ht="20.100000000000001" customHeight="1" thickBot="1" x14ac:dyDescent="0.25">
      <c r="B75" s="4" t="s">
        <v>48</v>
      </c>
      <c r="C75" s="5">
        <v>65</v>
      </c>
      <c r="D75" s="5">
        <v>72</v>
      </c>
      <c r="E75" s="6">
        <f t="shared" si="6"/>
        <v>0.1076923076923077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2</v>
      </c>
      <c r="D77" s="5">
        <v>0</v>
      </c>
      <c r="E77" s="6">
        <f t="shared" si="6"/>
        <v>-1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76</v>
      </c>
      <c r="D90" s="5">
        <v>104</v>
      </c>
      <c r="E90" s="6">
        <f>IF(C90&gt;0,(D90-C90)/C90,"-")</f>
        <v>0.36842105263157893</v>
      </c>
    </row>
    <row r="91" spans="2:5" ht="29.25" thickBot="1" x14ac:dyDescent="0.25">
      <c r="B91" s="4" t="s">
        <v>52</v>
      </c>
      <c r="C91" s="5">
        <v>44</v>
      </c>
      <c r="D91" s="5">
        <v>29</v>
      </c>
      <c r="E91" s="6">
        <f t="shared" ref="E91:E93" si="7">IF(C91&gt;0,(D91-C91)/C91,"-")</f>
        <v>-0.34090909090909088</v>
      </c>
    </row>
    <row r="92" spans="2:5" ht="29.25" customHeight="1" thickBot="1" x14ac:dyDescent="0.25">
      <c r="B92" s="4" t="s">
        <v>53</v>
      </c>
      <c r="C92" s="5">
        <v>92</v>
      </c>
      <c r="D92" s="5">
        <v>53</v>
      </c>
      <c r="E92" s="6">
        <f t="shared" si="7"/>
        <v>-0.42391304347826086</v>
      </c>
    </row>
    <row r="93" spans="2:5" ht="29.25" customHeight="1" thickBot="1" x14ac:dyDescent="0.25">
      <c r="B93" s="4" t="s">
        <v>54</v>
      </c>
      <c r="C93" s="6">
        <f>(C90+C91)/(C90+C91+C92)</f>
        <v>0.56603773584905659</v>
      </c>
      <c r="D93" s="6">
        <f>(D90+D91)/(D90+D91+D92)</f>
        <v>0.71505376344086025</v>
      </c>
      <c r="E93" s="6">
        <f t="shared" si="7"/>
        <v>0.26326164874551983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217</v>
      </c>
      <c r="D100" s="5">
        <v>186</v>
      </c>
      <c r="E100" s="6">
        <f>IF(C100&gt;0,(D100-C100)/C100,"-")</f>
        <v>-0.14285714285714285</v>
      </c>
    </row>
    <row r="101" spans="2:5" ht="20.100000000000001" customHeight="1" thickBot="1" x14ac:dyDescent="0.25">
      <c r="B101" s="4" t="s">
        <v>41</v>
      </c>
      <c r="C101" s="5">
        <v>67</v>
      </c>
      <c r="D101" s="5">
        <v>85</v>
      </c>
      <c r="E101" s="6">
        <f t="shared" ref="E101:E105" si="8">IF(C101&gt;0,(D101-C101)/C101,"-")</f>
        <v>0.26865671641791045</v>
      </c>
    </row>
    <row r="102" spans="2:5" ht="20.100000000000001" customHeight="1" thickBot="1" x14ac:dyDescent="0.25">
      <c r="B102" s="4" t="s">
        <v>42</v>
      </c>
      <c r="C102" s="5">
        <v>55</v>
      </c>
      <c r="D102" s="5">
        <v>48</v>
      </c>
      <c r="E102" s="6">
        <f t="shared" si="8"/>
        <v>-0.12727272727272726</v>
      </c>
    </row>
    <row r="103" spans="2:5" ht="20.100000000000001" customHeight="1" thickBot="1" x14ac:dyDescent="0.25">
      <c r="B103" s="4" t="s">
        <v>98</v>
      </c>
      <c r="C103" s="6">
        <f>(C101+C102)/C100</f>
        <v>0.56221198156682028</v>
      </c>
      <c r="D103" s="6">
        <f>(D101+D102)/D100</f>
        <v>0.71505376344086025</v>
      </c>
      <c r="E103" s="6">
        <f t="shared" si="8"/>
        <v>0.27185792349726778</v>
      </c>
    </row>
    <row r="104" spans="2:5" ht="20.100000000000001" customHeight="1" thickBot="1" x14ac:dyDescent="0.25">
      <c r="B104" s="4" t="s">
        <v>39</v>
      </c>
      <c r="C104" s="6">
        <v>0.54918032786885251</v>
      </c>
      <c r="D104" s="6">
        <v>0.7142857142857143</v>
      </c>
      <c r="E104" s="6">
        <f t="shared" si="8"/>
        <v>0.30063965884861399</v>
      </c>
    </row>
    <row r="105" spans="2:5" ht="20.100000000000001" customHeight="1" thickBot="1" x14ac:dyDescent="0.25">
      <c r="B105" s="4" t="s">
        <v>40</v>
      </c>
      <c r="C105" s="6">
        <v>0.57894736842105265</v>
      </c>
      <c r="D105" s="6">
        <v>0.71641791044776115</v>
      </c>
      <c r="E105" s="6">
        <f t="shared" si="8"/>
        <v>0.23744911804613286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158</v>
      </c>
      <c r="D112" s="5">
        <v>189</v>
      </c>
      <c r="E112" s="6">
        <f>IF(C112&gt;0,(D112-C112)/C112,"-")</f>
        <v>0.19620253164556961</v>
      </c>
    </row>
    <row r="113" spans="2:14" ht="15" thickBot="1" x14ac:dyDescent="0.25">
      <c r="B113" s="4" t="s">
        <v>56</v>
      </c>
      <c r="C113" s="5">
        <v>65</v>
      </c>
      <c r="D113" s="5">
        <v>63</v>
      </c>
      <c r="E113" s="6">
        <f t="shared" ref="E113:E114" si="9">IF(C113&gt;0,(D113-C113)/C113,"-")</f>
        <v>-3.0769230769230771E-2</v>
      </c>
    </row>
    <row r="114" spans="2:14" ht="15" thickBot="1" x14ac:dyDescent="0.25">
      <c r="B114" s="4" t="s">
        <v>57</v>
      </c>
      <c r="C114" s="5">
        <v>93</v>
      </c>
      <c r="D114" s="5">
        <v>126</v>
      </c>
      <c r="E114" s="6">
        <f t="shared" si="9"/>
        <v>0.35483870967741937</v>
      </c>
    </row>
    <row r="115" spans="2:14" s="22" customFormat="1" x14ac:dyDescent="0.2"/>
    <row r="116" spans="2:14" s="22" customFormat="1" x14ac:dyDescent="0.2"/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3</v>
      </c>
      <c r="D128" s="10">
        <v>0</v>
      </c>
      <c r="E128" s="10">
        <v>0</v>
      </c>
      <c r="F128" s="10">
        <v>3</v>
      </c>
      <c r="G128" s="10">
        <v>0</v>
      </c>
      <c r="H128" s="10">
        <v>0</v>
      </c>
      <c r="I128" s="10">
        <v>0</v>
      </c>
      <c r="J128" s="10">
        <v>0</v>
      </c>
      <c r="K128" s="6">
        <f>IF(C128=0,"-",(G128-C128)/C128)</f>
        <v>-1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-1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1</v>
      </c>
      <c r="H131" s="10">
        <v>0</v>
      </c>
      <c r="I131" s="10">
        <v>0</v>
      </c>
      <c r="J131" s="10">
        <v>1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3</v>
      </c>
      <c r="D133" s="10">
        <v>0</v>
      </c>
      <c r="E133" s="10">
        <v>0</v>
      </c>
      <c r="F133" s="10">
        <v>3</v>
      </c>
      <c r="G133" s="10">
        <v>2</v>
      </c>
      <c r="H133" s="10">
        <v>0</v>
      </c>
      <c r="I133" s="10">
        <v>0</v>
      </c>
      <c r="J133" s="10">
        <v>2</v>
      </c>
      <c r="K133" s="6">
        <f t="shared" si="11"/>
        <v>-0.33333333333333331</v>
      </c>
      <c r="L133" s="6" t="str">
        <f t="shared" si="10"/>
        <v>-</v>
      </c>
      <c r="M133" s="6" t="str">
        <f t="shared" si="10"/>
        <v>-</v>
      </c>
      <c r="N133" s="6">
        <f t="shared" si="10"/>
        <v>-0.33333333333333331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>
        <f t="shared" si="14"/>
        <v>1</v>
      </c>
      <c r="H135" s="6" t="str">
        <f t="shared" si="14"/>
        <v>-</v>
      </c>
      <c r="I135" s="6" t="str">
        <f t="shared" si="14"/>
        <v>-</v>
      </c>
      <c r="J135" s="6">
        <f t="shared" si="14"/>
        <v>1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8</v>
      </c>
      <c r="D143" s="10">
        <v>0</v>
      </c>
      <c r="E143" s="10">
        <v>0</v>
      </c>
      <c r="F143" s="10">
        <v>8</v>
      </c>
      <c r="G143" s="10">
        <v>6</v>
      </c>
      <c r="H143" s="10">
        <v>0</v>
      </c>
      <c r="I143" s="10">
        <v>0</v>
      </c>
      <c r="J143" s="10">
        <v>6</v>
      </c>
      <c r="K143" s="6">
        <f>IF(C143=0,"-",(G143-C143)/C143)</f>
        <v>-0.25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-0.25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2</v>
      </c>
      <c r="H144" s="10">
        <v>0</v>
      </c>
      <c r="I144" s="10">
        <v>1</v>
      </c>
      <c r="J144" s="10">
        <v>3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15</v>
      </c>
      <c r="D145" s="10">
        <v>0</v>
      </c>
      <c r="E145" s="10">
        <v>3</v>
      </c>
      <c r="F145" s="10">
        <v>18</v>
      </c>
      <c r="G145" s="10">
        <v>25</v>
      </c>
      <c r="H145" s="10">
        <v>0</v>
      </c>
      <c r="I145" s="10">
        <v>0</v>
      </c>
      <c r="J145" s="10">
        <v>25</v>
      </c>
      <c r="K145" s="6">
        <f t="shared" si="16"/>
        <v>0.66666666666666663</v>
      </c>
      <c r="L145" s="6" t="str">
        <f t="shared" si="15"/>
        <v>-</v>
      </c>
      <c r="M145" s="6">
        <f t="shared" si="15"/>
        <v>-1</v>
      </c>
      <c r="N145" s="6">
        <f t="shared" si="15"/>
        <v>0.3888888888888889</v>
      </c>
    </row>
    <row r="146" spans="2:14" ht="15" thickBot="1" x14ac:dyDescent="0.25">
      <c r="B146" s="4" t="s">
        <v>74</v>
      </c>
      <c r="C146" s="10">
        <v>3</v>
      </c>
      <c r="D146" s="10">
        <v>0</v>
      </c>
      <c r="E146" s="10">
        <v>0</v>
      </c>
      <c r="F146" s="10">
        <v>3</v>
      </c>
      <c r="G146" s="10">
        <v>9</v>
      </c>
      <c r="H146" s="10">
        <v>0</v>
      </c>
      <c r="I146" s="10">
        <v>0</v>
      </c>
      <c r="J146" s="10">
        <v>9</v>
      </c>
      <c r="K146" s="6">
        <f t="shared" si="16"/>
        <v>2</v>
      </c>
      <c r="L146" s="6" t="str">
        <f t="shared" si="15"/>
        <v>-</v>
      </c>
      <c r="M146" s="6" t="str">
        <f t="shared" si="15"/>
        <v>-</v>
      </c>
      <c r="N146" s="6">
        <f t="shared" si="15"/>
        <v>2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26</v>
      </c>
      <c r="D148" s="10">
        <v>0</v>
      </c>
      <c r="E148" s="10">
        <v>3</v>
      </c>
      <c r="F148" s="10">
        <v>29</v>
      </c>
      <c r="G148" s="10">
        <v>42</v>
      </c>
      <c r="H148" s="10">
        <v>0</v>
      </c>
      <c r="I148" s="10">
        <v>1</v>
      </c>
      <c r="J148" s="10">
        <v>43</v>
      </c>
      <c r="K148" s="6">
        <f t="shared" ref="K148" si="17">IF(C148=0,"-",(G148-C148)/C148)</f>
        <v>0.61538461538461542</v>
      </c>
      <c r="L148" s="6" t="str">
        <f t="shared" ref="L148" si="18">IF(D148=0,"-",(H148-D148)/D148)</f>
        <v>-</v>
      </c>
      <c r="M148" s="6">
        <f t="shared" ref="M148" si="19">IF(E148=0,"-",(I148-E148)/E148)</f>
        <v>-0.66666666666666663</v>
      </c>
      <c r="N148" s="6">
        <f t="shared" ref="N148" si="20">IF(F148=0,"-",(J148-F148)/F148)</f>
        <v>0.48275862068965519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0.34782608695652173</v>
      </c>
      <c r="D149" s="6" t="str">
        <f t="shared" si="21"/>
        <v>-</v>
      </c>
      <c r="E149" s="6" t="str">
        <f t="shared" si="21"/>
        <v>-</v>
      </c>
      <c r="F149" s="6">
        <f t="shared" si="21"/>
        <v>0.30769230769230771</v>
      </c>
      <c r="G149" s="6">
        <f t="shared" si="21"/>
        <v>0.19354838709677419</v>
      </c>
      <c r="H149" s="6" t="str">
        <f t="shared" si="21"/>
        <v>-</v>
      </c>
      <c r="I149" s="6" t="str">
        <f t="shared" si="21"/>
        <v>-</v>
      </c>
      <c r="J149" s="6">
        <f t="shared" si="21"/>
        <v>0.19354838709677419</v>
      </c>
      <c r="K149" s="6">
        <f>IF(OR(C149="-",G149="-"),"-",(G149-C149)/C149)</f>
        <v>-0.44354838709677419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-0.37096774193548393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>
        <f t="shared" si="21"/>
        <v>0.18181818181818182</v>
      </c>
      <c r="H150" s="6" t="str">
        <f t="shared" si="21"/>
        <v>-</v>
      </c>
      <c r="I150" s="6">
        <f t="shared" si="21"/>
        <v>1</v>
      </c>
      <c r="J150" s="6">
        <f t="shared" si="21"/>
        <v>0.25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24</v>
      </c>
      <c r="D157" s="19">
        <v>34</v>
      </c>
      <c r="E157" s="18">
        <f>IF(C157=0,"-",(D157-C157)/C157)</f>
        <v>0.41666666666666669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</v>
      </c>
      <c r="D158" s="19">
        <v>7</v>
      </c>
      <c r="E158" s="18">
        <f t="shared" ref="E158:E159" si="23">IF(C158=0,"-",(D158-C158)/C158)</f>
        <v>6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1</v>
      </c>
      <c r="E159" s="18">
        <f t="shared" si="23"/>
        <v>0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0.92307692307692313</v>
      </c>
      <c r="D160" s="18">
        <f>IF(D157=0,"-",D157/(D157+D158+D159))</f>
        <v>0.80952380952380953</v>
      </c>
      <c r="E160" s="18">
        <f>IF(OR(C160="-",D160="-"),"-",(D160-C160)/C160)</f>
        <v>-0.12301587301587305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3</v>
      </c>
      <c r="D166" s="5">
        <v>1</v>
      </c>
      <c r="E166" s="6">
        <f>IF(C166=0,"-",(D166-C166)/C166)</f>
        <v>-0.66666666666666663</v>
      </c>
    </row>
    <row r="167" spans="2:14" ht="20.100000000000001" customHeight="1" thickBot="1" x14ac:dyDescent="0.25">
      <c r="B167" s="4" t="s">
        <v>41</v>
      </c>
      <c r="C167" s="5">
        <v>3</v>
      </c>
      <c r="D167" s="5">
        <v>0</v>
      </c>
      <c r="E167" s="6">
        <f t="shared" ref="E167:E168" si="24">IF(C167=0,"-",(D167-C167)/C167)</f>
        <v>-1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</v>
      </c>
      <c r="E169" s="6">
        <f t="shared" ref="E169:E171" si="25">IF(OR(C169="-",D169="-"),"-",(D169-C169)/C169)</f>
        <v>-1</v>
      </c>
    </row>
    <row r="170" spans="2:14" ht="20.100000000000001" customHeight="1" thickBot="1" x14ac:dyDescent="0.25">
      <c r="B170" s="4" t="s">
        <v>39</v>
      </c>
      <c r="C170" s="6">
        <v>1</v>
      </c>
      <c r="D170" s="6" t="s">
        <v>104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104</v>
      </c>
      <c r="D171" s="6" t="s">
        <v>104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3</v>
      </c>
      <c r="D178" s="5">
        <v>5</v>
      </c>
      <c r="E178" s="6">
        <f>IF(C178=0,"-",(D178-C178)/C178)</f>
        <v>0.66666666666666663</v>
      </c>
      <c r="H178" s="13"/>
    </row>
    <row r="179" spans="2:8" ht="15" thickBot="1" x14ac:dyDescent="0.25">
      <c r="B179" s="4" t="s">
        <v>43</v>
      </c>
      <c r="C179" s="5">
        <v>2</v>
      </c>
      <c r="D179" s="5">
        <v>3</v>
      </c>
      <c r="E179" s="6">
        <f t="shared" ref="E179:E185" si="26">IF(C179=0,"-",(D179-C179)/C179)</f>
        <v>0.5</v>
      </c>
      <c r="H179" s="13"/>
    </row>
    <row r="180" spans="2:8" ht="15" thickBot="1" x14ac:dyDescent="0.25">
      <c r="B180" s="4" t="s">
        <v>47</v>
      </c>
      <c r="C180" s="5">
        <v>1</v>
      </c>
      <c r="D180" s="5">
        <v>0</v>
      </c>
      <c r="E180" s="6">
        <f t="shared" si="26"/>
        <v>-1</v>
      </c>
      <c r="H180" s="13"/>
    </row>
    <row r="181" spans="2:8" ht="15" thickBot="1" x14ac:dyDescent="0.25">
      <c r="B181" s="4" t="s">
        <v>78</v>
      </c>
      <c r="C181" s="5">
        <v>0</v>
      </c>
      <c r="D181" s="5">
        <v>2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30</v>
      </c>
      <c r="D182" s="5">
        <v>37</v>
      </c>
      <c r="E182" s="6">
        <f t="shared" si="26"/>
        <v>0.23333333333333334</v>
      </c>
      <c r="H182" s="13"/>
    </row>
    <row r="183" spans="2:8" ht="15" thickBot="1" x14ac:dyDescent="0.25">
      <c r="B183" s="4" t="s">
        <v>47</v>
      </c>
      <c r="C183" s="5">
        <v>26</v>
      </c>
      <c r="D183" s="5">
        <v>34</v>
      </c>
      <c r="E183" s="6">
        <f t="shared" si="26"/>
        <v>0.30769230769230771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4</v>
      </c>
      <c r="D185" s="5">
        <v>3</v>
      </c>
      <c r="E185" s="6">
        <f t="shared" si="26"/>
        <v>-0.25</v>
      </c>
      <c r="H185" s="13"/>
    </row>
    <row r="186" spans="2:8" s="22" customFormat="1" x14ac:dyDescent="0.2"/>
    <row r="187" spans="2:8" s="22" customFormat="1" x14ac:dyDescent="0.2"/>
    <row r="188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3</v>
      </c>
      <c r="E197" s="6">
        <f t="shared" ref="E197:E200" si="27">IF(C197=0,"-",(D197-C197)/C197)</f>
        <v>0.5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2</v>
      </c>
      <c r="D199" s="5">
        <v>3</v>
      </c>
      <c r="E199" s="6">
        <f t="shared" si="27"/>
        <v>0.5</v>
      </c>
    </row>
    <row r="200" spans="2:5" ht="15" thickBot="1" x14ac:dyDescent="0.25">
      <c r="B200" s="4" t="s">
        <v>85</v>
      </c>
      <c r="C200" s="5">
        <v>2</v>
      </c>
      <c r="D200" s="5">
        <v>3</v>
      </c>
      <c r="E200" s="6">
        <f t="shared" si="27"/>
        <v>0.5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2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2</v>
      </c>
      <c r="D209" s="5">
        <v>1</v>
      </c>
      <c r="E209" s="6">
        <f t="shared" si="28"/>
        <v>-0.5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1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3</v>
      </c>
      <c r="D221" s="5">
        <v>3</v>
      </c>
      <c r="E221" s="6">
        <f t="shared" ref="E221:E223" si="30">IF(C221=0,"-",(D221-C221)/C221)</f>
        <v>0</v>
      </c>
    </row>
    <row r="222" spans="2:5" ht="15" thickBot="1" x14ac:dyDescent="0.25">
      <c r="B222" s="16" t="s">
        <v>92</v>
      </c>
      <c r="C222" s="5">
        <v>4</v>
      </c>
      <c r="D222" s="5">
        <v>3</v>
      </c>
      <c r="E222" s="6">
        <f t="shared" si="30"/>
        <v>-0.25</v>
      </c>
    </row>
    <row r="223" spans="2:5" ht="15" thickBot="1" x14ac:dyDescent="0.25">
      <c r="B223" s="16" t="s">
        <v>93</v>
      </c>
      <c r="C223" s="5">
        <v>3</v>
      </c>
      <c r="D223" s="5">
        <v>14</v>
      </c>
      <c r="E223" s="6">
        <f t="shared" si="30"/>
        <v>3.6666666666666665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435</v>
      </c>
      <c r="D14" s="5">
        <v>358</v>
      </c>
      <c r="E14" s="6">
        <f>IF(C14&gt;0,(D14-C14)/C14)</f>
        <v>-0.17701149425287357</v>
      </c>
    </row>
    <row r="15" spans="1:5" ht="20.100000000000001" customHeight="1" thickBot="1" x14ac:dyDescent="0.25">
      <c r="B15" s="4" t="s">
        <v>17</v>
      </c>
      <c r="C15" s="5">
        <v>435</v>
      </c>
      <c r="D15" s="5">
        <v>358</v>
      </c>
      <c r="E15" s="6">
        <f t="shared" ref="E15:E25" si="0">IF(C15&gt;0,(D15-C15)/C15)</f>
        <v>-0.17701149425287357</v>
      </c>
    </row>
    <row r="16" spans="1:5" ht="20.100000000000001" customHeight="1" thickBot="1" x14ac:dyDescent="0.25">
      <c r="B16" s="4" t="s">
        <v>18</v>
      </c>
      <c r="C16" s="5">
        <v>235</v>
      </c>
      <c r="D16" s="5">
        <v>190</v>
      </c>
      <c r="E16" s="6">
        <f t="shared" si="0"/>
        <v>-0.19148936170212766</v>
      </c>
    </row>
    <row r="17" spans="2:5" ht="20.100000000000001" customHeight="1" thickBot="1" x14ac:dyDescent="0.25">
      <c r="B17" s="4" t="s">
        <v>19</v>
      </c>
      <c r="C17" s="5">
        <v>200</v>
      </c>
      <c r="D17" s="5">
        <v>168</v>
      </c>
      <c r="E17" s="6">
        <f t="shared" si="0"/>
        <v>-0.16</v>
      </c>
    </row>
    <row r="18" spans="2:5" ht="20.100000000000001" customHeight="1" thickBot="1" x14ac:dyDescent="0.25">
      <c r="B18" s="4" t="s">
        <v>100</v>
      </c>
      <c r="C18" s="5">
        <v>1</v>
      </c>
      <c r="D18" s="5">
        <v>1</v>
      </c>
      <c r="E18" s="6">
        <f>IF(C18=0,"-",(D18-C18)/C18)</f>
        <v>0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3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0.45977011494252873</v>
      </c>
      <c r="D20" s="6">
        <f>D17/D15</f>
        <v>0.46927374301675978</v>
      </c>
      <c r="E20" s="6">
        <f t="shared" si="0"/>
        <v>2.0670391061452537E-2</v>
      </c>
    </row>
    <row r="21" spans="2:5" ht="30" customHeight="1" thickBot="1" x14ac:dyDescent="0.25">
      <c r="B21" s="4" t="s">
        <v>23</v>
      </c>
      <c r="C21" s="5">
        <v>9</v>
      </c>
      <c r="D21" s="5">
        <v>14</v>
      </c>
      <c r="E21" s="6">
        <f t="shared" si="0"/>
        <v>0.55555555555555558</v>
      </c>
    </row>
    <row r="22" spans="2:5" ht="20.100000000000001" customHeight="1" thickBot="1" x14ac:dyDescent="0.25">
      <c r="B22" s="4" t="s">
        <v>24</v>
      </c>
      <c r="C22" s="5">
        <v>6</v>
      </c>
      <c r="D22" s="5">
        <v>10</v>
      </c>
      <c r="E22" s="6">
        <f t="shared" si="0"/>
        <v>0.66666666666666663</v>
      </c>
    </row>
    <row r="23" spans="2:5" ht="20.100000000000001" customHeight="1" thickBot="1" x14ac:dyDescent="0.25">
      <c r="B23" s="4" t="s">
        <v>25</v>
      </c>
      <c r="C23" s="5">
        <v>3</v>
      </c>
      <c r="D23" s="5">
        <v>4</v>
      </c>
      <c r="E23" s="6">
        <f t="shared" si="0"/>
        <v>0.33333333333333331</v>
      </c>
    </row>
    <row r="24" spans="2:5" ht="20.100000000000001" customHeight="1" thickBot="1" x14ac:dyDescent="0.25">
      <c r="B24" s="4" t="s">
        <v>21</v>
      </c>
      <c r="C24" s="6">
        <f>C23/C21</f>
        <v>0.33333333333333331</v>
      </c>
      <c r="D24" s="6">
        <f t="shared" ref="D24" si="1">D23/D21</f>
        <v>0.2857142857142857</v>
      </c>
      <c r="E24" s="6">
        <f t="shared" si="0"/>
        <v>-0.14285714285714285</v>
      </c>
    </row>
    <row r="25" spans="2:5" ht="20.100000000000001" customHeight="1" thickBot="1" x14ac:dyDescent="0.25">
      <c r="B25" s="7" t="s">
        <v>26</v>
      </c>
      <c r="C25" s="6">
        <v>0.13025083016190028</v>
      </c>
      <c r="D25" s="6">
        <v>0.10724342460008388</v>
      </c>
      <c r="E25" s="6">
        <f t="shared" si="0"/>
        <v>-0.17663922397437673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95</v>
      </c>
      <c r="D34" s="5">
        <v>87</v>
      </c>
      <c r="E34" s="6">
        <f>IF(C34&gt;0,(D34-C34)/C34,"-")</f>
        <v>-8.4210526315789472E-2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69</v>
      </c>
      <c r="D36" s="5">
        <v>73</v>
      </c>
      <c r="E36" s="6">
        <f t="shared" si="2"/>
        <v>5.7971014492753624E-2</v>
      </c>
    </row>
    <row r="37" spans="2:5" ht="20.100000000000001" customHeight="1" thickBot="1" x14ac:dyDescent="0.25">
      <c r="B37" s="4" t="s">
        <v>30</v>
      </c>
      <c r="C37" s="5">
        <v>26</v>
      </c>
      <c r="D37" s="5">
        <v>14</v>
      </c>
      <c r="E37" s="6">
        <f t="shared" si="2"/>
        <v>-0.46153846153846156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34</v>
      </c>
      <c r="D44" s="5">
        <v>78</v>
      </c>
      <c r="E44" s="6">
        <f>IF(C44&gt;0,(D44-C44)/C44,"-")</f>
        <v>1.2941176470588236</v>
      </c>
    </row>
    <row r="45" spans="2:5" ht="20.100000000000001" customHeight="1" thickBot="1" x14ac:dyDescent="0.25">
      <c r="B45" s="4" t="s">
        <v>34</v>
      </c>
      <c r="C45" s="5">
        <v>6</v>
      </c>
      <c r="D45" s="5">
        <v>4</v>
      </c>
      <c r="E45" s="6">
        <f t="shared" ref="E45:E51" si="3">IF(C45&gt;0,(D45-C45)/C45,"-")</f>
        <v>-0.33333333333333331</v>
      </c>
    </row>
    <row r="46" spans="2:5" ht="20.100000000000001" customHeight="1" thickBot="1" x14ac:dyDescent="0.25">
      <c r="B46" s="4" t="s">
        <v>31</v>
      </c>
      <c r="C46" s="5">
        <v>11</v>
      </c>
      <c r="D46" s="5">
        <v>18</v>
      </c>
      <c r="E46" s="6">
        <f t="shared" si="3"/>
        <v>0.63636363636363635</v>
      </c>
    </row>
    <row r="47" spans="2:5" ht="20.100000000000001" customHeight="1" thickBot="1" x14ac:dyDescent="0.25">
      <c r="B47" s="4" t="s">
        <v>32</v>
      </c>
      <c r="C47" s="5">
        <v>86</v>
      </c>
      <c r="D47" s="5">
        <v>156</v>
      </c>
      <c r="E47" s="6">
        <f t="shared" si="3"/>
        <v>0.81395348837209303</v>
      </c>
    </row>
    <row r="48" spans="2:5" ht="20.100000000000001" customHeight="1" thickBot="1" x14ac:dyDescent="0.25">
      <c r="B48" s="4" t="s">
        <v>35</v>
      </c>
      <c r="C48" s="5">
        <v>63</v>
      </c>
      <c r="D48" s="5">
        <v>39</v>
      </c>
      <c r="E48" s="6">
        <f t="shared" si="3"/>
        <v>-0.38095238095238093</v>
      </c>
    </row>
    <row r="49" spans="2:5" ht="20.100000000000001" customHeight="1" thickBot="1" x14ac:dyDescent="0.25">
      <c r="B49" s="4" t="s">
        <v>67</v>
      </c>
      <c r="C49" s="5">
        <v>248</v>
      </c>
      <c r="D49" s="5">
        <v>21</v>
      </c>
      <c r="E49" s="6">
        <f t="shared" si="3"/>
        <v>-0.91532258064516125</v>
      </c>
    </row>
    <row r="50" spans="2:5" ht="20.100000000000001" customHeight="1" collapsed="1" thickBot="1" x14ac:dyDescent="0.25">
      <c r="B50" s="4" t="s">
        <v>36</v>
      </c>
      <c r="C50" s="6">
        <f>C44/(C44+C45)</f>
        <v>0.85</v>
      </c>
      <c r="D50" s="6">
        <f>D44/(D44+D45)</f>
        <v>0.95121951219512191</v>
      </c>
      <c r="E50" s="6">
        <f t="shared" si="3"/>
        <v>0.11908177905308463</v>
      </c>
    </row>
    <row r="51" spans="2:5" ht="20.100000000000001" customHeight="1" thickBot="1" x14ac:dyDescent="0.25">
      <c r="B51" s="4" t="s">
        <v>37</v>
      </c>
      <c r="C51" s="6">
        <f>C47/(C46+C47)</f>
        <v>0.88659793814432986</v>
      </c>
      <c r="D51" s="6">
        <f t="shared" ref="D51" si="4">D47/(D46+D47)</f>
        <v>0.89655172413793105</v>
      </c>
      <c r="E51" s="6">
        <f t="shared" si="3"/>
        <v>1.1226944667201347E-2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40</v>
      </c>
      <c r="D58" s="5">
        <v>82</v>
      </c>
      <c r="E58" s="6">
        <f>IF(C58&gt;0,(D58-C58)/C58,"-")</f>
        <v>1.05</v>
      </c>
    </row>
    <row r="59" spans="2:5" ht="20.100000000000001" customHeight="1" thickBot="1" x14ac:dyDescent="0.25">
      <c r="B59" s="4" t="s">
        <v>41</v>
      </c>
      <c r="C59" s="5">
        <v>20</v>
      </c>
      <c r="D59" s="5">
        <v>39</v>
      </c>
      <c r="E59" s="6">
        <f t="shared" ref="E59:E63" si="5">IF(C59&gt;0,(D59-C59)/C59,"-")</f>
        <v>0.95</v>
      </c>
    </row>
    <row r="60" spans="2:5" ht="20.100000000000001" customHeight="1" thickBot="1" x14ac:dyDescent="0.25">
      <c r="B60" s="4" t="s">
        <v>42</v>
      </c>
      <c r="C60" s="5">
        <v>14</v>
      </c>
      <c r="D60" s="5">
        <v>39</v>
      </c>
      <c r="E60" s="6">
        <f t="shared" si="5"/>
        <v>1.7857142857142858</v>
      </c>
    </row>
    <row r="61" spans="2:5" ht="20.100000000000001" customHeight="1" collapsed="1" thickBot="1" x14ac:dyDescent="0.25">
      <c r="B61" s="4" t="s">
        <v>98</v>
      </c>
      <c r="C61" s="6">
        <f>(C59+C60)/C58</f>
        <v>0.85</v>
      </c>
      <c r="D61" s="6">
        <f>(D59+D60)/D58</f>
        <v>0.95121951219512191</v>
      </c>
      <c r="E61" s="6">
        <f t="shared" si="5"/>
        <v>0.11908177905308463</v>
      </c>
    </row>
    <row r="62" spans="2:5" ht="20.100000000000001" customHeight="1" thickBot="1" x14ac:dyDescent="0.25">
      <c r="B62" s="4" t="s">
        <v>39</v>
      </c>
      <c r="C62" s="6">
        <v>0.86956521739130432</v>
      </c>
      <c r="D62" s="6">
        <v>0.95121951219512191</v>
      </c>
      <c r="E62" s="6">
        <f t="shared" si="5"/>
        <v>9.390243902439023E-2</v>
      </c>
    </row>
    <row r="63" spans="2:5" ht="20.100000000000001" customHeight="1" thickBot="1" x14ac:dyDescent="0.25">
      <c r="B63" s="4" t="s">
        <v>40</v>
      </c>
      <c r="C63" s="6">
        <v>0.82352941176470584</v>
      </c>
      <c r="D63" s="6">
        <v>0.95121951219512191</v>
      </c>
      <c r="E63" s="6">
        <f t="shared" si="5"/>
        <v>0.15505226480836237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489</v>
      </c>
      <c r="D70" s="5">
        <v>336</v>
      </c>
      <c r="E70" s="6">
        <f>IF(C70&gt;0,(D70-C70)/C70,"-")</f>
        <v>-0.31288343558282211</v>
      </c>
    </row>
    <row r="71" spans="2:10" ht="20.100000000000001" customHeight="1" thickBot="1" x14ac:dyDescent="0.25">
      <c r="B71" s="4" t="s">
        <v>45</v>
      </c>
      <c r="C71" s="5">
        <v>68</v>
      </c>
      <c r="D71" s="5">
        <v>74</v>
      </c>
      <c r="E71" s="6">
        <f t="shared" ref="E71:E77" si="6">IF(C71&gt;0,(D71-C71)/C71,"-")</f>
        <v>8.8235294117647065E-2</v>
      </c>
    </row>
    <row r="72" spans="2:10" ht="20.100000000000001" customHeight="1" thickBot="1" x14ac:dyDescent="0.25">
      <c r="B72" s="4" t="s">
        <v>43</v>
      </c>
      <c r="C72" s="5">
        <v>0</v>
      </c>
      <c r="D72" s="5">
        <v>0</v>
      </c>
      <c r="E72" s="6" t="str">
        <f t="shared" si="6"/>
        <v>-</v>
      </c>
    </row>
    <row r="73" spans="2:10" ht="20.100000000000001" customHeight="1" thickBot="1" x14ac:dyDescent="0.25">
      <c r="B73" s="4" t="s">
        <v>46</v>
      </c>
      <c r="C73" s="5">
        <v>365</v>
      </c>
      <c r="D73" s="5">
        <v>201</v>
      </c>
      <c r="E73" s="6">
        <f t="shared" si="6"/>
        <v>-0.44931506849315067</v>
      </c>
    </row>
    <row r="74" spans="2:10" ht="20.100000000000001" customHeight="1" thickBot="1" x14ac:dyDescent="0.25">
      <c r="B74" s="4" t="s">
        <v>47</v>
      </c>
      <c r="C74" s="5">
        <v>45</v>
      </c>
      <c r="D74" s="5">
        <v>49</v>
      </c>
      <c r="E74" s="6">
        <f t="shared" si="6"/>
        <v>8.8888888888888892E-2</v>
      </c>
    </row>
    <row r="75" spans="2:10" ht="20.100000000000001" customHeight="1" thickBot="1" x14ac:dyDescent="0.25">
      <c r="B75" s="4" t="s">
        <v>48</v>
      </c>
      <c r="C75" s="5">
        <v>11</v>
      </c>
      <c r="D75" s="5">
        <v>12</v>
      </c>
      <c r="E75" s="6">
        <f t="shared" si="6"/>
        <v>9.0909090909090912E-2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30</v>
      </c>
      <c r="D90" s="5">
        <v>40</v>
      </c>
      <c r="E90" s="6">
        <f>IF(C90&gt;0,(D90-C90)/C90,"-")</f>
        <v>0.33333333333333331</v>
      </c>
    </row>
    <row r="91" spans="2:5" ht="29.25" thickBot="1" x14ac:dyDescent="0.25">
      <c r="B91" s="4" t="s">
        <v>52</v>
      </c>
      <c r="C91" s="5">
        <v>11</v>
      </c>
      <c r="D91" s="5">
        <v>22</v>
      </c>
      <c r="E91" s="6">
        <f t="shared" ref="E91:E93" si="7">IF(C91&gt;0,(D91-C91)/C91,"-")</f>
        <v>1</v>
      </c>
    </row>
    <row r="92" spans="2:5" ht="29.25" customHeight="1" thickBot="1" x14ac:dyDescent="0.25">
      <c r="B92" s="4" t="s">
        <v>53</v>
      </c>
      <c r="C92" s="5">
        <v>14</v>
      </c>
      <c r="D92" s="5">
        <v>9</v>
      </c>
      <c r="E92" s="6">
        <f t="shared" si="7"/>
        <v>-0.35714285714285715</v>
      </c>
    </row>
    <row r="93" spans="2:5" ht="29.25" customHeight="1" thickBot="1" x14ac:dyDescent="0.25">
      <c r="B93" s="4" t="s">
        <v>54</v>
      </c>
      <c r="C93" s="6">
        <f>(C90+C91)/(C90+C91+C92)</f>
        <v>0.74545454545454548</v>
      </c>
      <c r="D93" s="6">
        <f>(D90+D91)/(D90+D91+D92)</f>
        <v>0.87323943661971826</v>
      </c>
      <c r="E93" s="6">
        <f t="shared" si="7"/>
        <v>0.17141875644108542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55</v>
      </c>
      <c r="D100" s="5">
        <v>71</v>
      </c>
      <c r="E100" s="6">
        <f>IF(C100&gt;0,(D100-C100)/C100,"-")</f>
        <v>0.29090909090909089</v>
      </c>
    </row>
    <row r="101" spans="2:5" ht="20.100000000000001" customHeight="1" thickBot="1" x14ac:dyDescent="0.25">
      <c r="B101" s="4" t="s">
        <v>41</v>
      </c>
      <c r="C101" s="5">
        <v>18</v>
      </c>
      <c r="D101" s="5">
        <v>27</v>
      </c>
      <c r="E101" s="6">
        <f t="shared" ref="E101:E105" si="8">IF(C101&gt;0,(D101-C101)/C101,"-")</f>
        <v>0.5</v>
      </c>
    </row>
    <row r="102" spans="2:5" ht="20.100000000000001" customHeight="1" thickBot="1" x14ac:dyDescent="0.25">
      <c r="B102" s="4" t="s">
        <v>42</v>
      </c>
      <c r="C102" s="5">
        <v>23</v>
      </c>
      <c r="D102" s="5">
        <v>35</v>
      </c>
      <c r="E102" s="6">
        <f t="shared" si="8"/>
        <v>0.52173913043478259</v>
      </c>
    </row>
    <row r="103" spans="2:5" ht="20.100000000000001" customHeight="1" thickBot="1" x14ac:dyDescent="0.25">
      <c r="B103" s="4" t="s">
        <v>98</v>
      </c>
      <c r="C103" s="6">
        <f>(C101+C102)/C100</f>
        <v>0.74545454545454548</v>
      </c>
      <c r="D103" s="6">
        <f>(D101+D102)/D100</f>
        <v>0.87323943661971826</v>
      </c>
      <c r="E103" s="6">
        <f t="shared" si="8"/>
        <v>0.17141875644108542</v>
      </c>
    </row>
    <row r="104" spans="2:5" ht="20.100000000000001" customHeight="1" thickBot="1" x14ac:dyDescent="0.25">
      <c r="B104" s="4" t="s">
        <v>39</v>
      </c>
      <c r="C104" s="6">
        <v>0.75</v>
      </c>
      <c r="D104" s="6">
        <v>0.84375</v>
      </c>
      <c r="E104" s="6">
        <f t="shared" si="8"/>
        <v>0.125</v>
      </c>
    </row>
    <row r="105" spans="2:5" ht="20.100000000000001" customHeight="1" thickBot="1" x14ac:dyDescent="0.25">
      <c r="B105" s="4" t="s">
        <v>40</v>
      </c>
      <c r="C105" s="6">
        <v>0.74193548387096775</v>
      </c>
      <c r="D105" s="6">
        <v>0.89743589743589747</v>
      </c>
      <c r="E105" s="6">
        <f t="shared" si="8"/>
        <v>0.20958751393534006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105</v>
      </c>
      <c r="D112" s="5">
        <v>87</v>
      </c>
      <c r="E112" s="6">
        <f>IF(C112&gt;0,(D112-C112)/C112,"-")</f>
        <v>-0.17142857142857143</v>
      </c>
    </row>
    <row r="113" spans="2:14" ht="15" thickBot="1" x14ac:dyDescent="0.25">
      <c r="B113" s="4" t="s">
        <v>56</v>
      </c>
      <c r="C113" s="5">
        <v>93</v>
      </c>
      <c r="D113" s="5">
        <v>72</v>
      </c>
      <c r="E113" s="6">
        <f t="shared" ref="E113:E114" si="9">IF(C113&gt;0,(D113-C113)/C113,"-")</f>
        <v>-0.22580645161290322</v>
      </c>
    </row>
    <row r="114" spans="2:14" ht="15" thickBot="1" x14ac:dyDescent="0.25">
      <c r="B114" s="4" t="s">
        <v>57</v>
      </c>
      <c r="C114" s="5">
        <v>12</v>
      </c>
      <c r="D114" s="5">
        <v>15</v>
      </c>
      <c r="E114" s="6">
        <f t="shared" si="9"/>
        <v>0.25</v>
      </c>
    </row>
    <row r="115" spans="2:14" s="22" customFormat="1" x14ac:dyDescent="0.2"/>
    <row r="116" spans="2:14" s="22" customFormat="1" x14ac:dyDescent="0.2"/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1</v>
      </c>
      <c r="H128" s="10">
        <v>0</v>
      </c>
      <c r="I128" s="10">
        <v>0</v>
      </c>
      <c r="J128" s="10">
        <v>1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2</v>
      </c>
      <c r="H133" s="10">
        <v>0</v>
      </c>
      <c r="I133" s="10">
        <v>0</v>
      </c>
      <c r="J133" s="10">
        <v>2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>
        <f t="shared" si="12"/>
        <v>0.5</v>
      </c>
      <c r="H134" s="6" t="str">
        <f t="shared" si="12"/>
        <v>-</v>
      </c>
      <c r="I134" s="6" t="str">
        <f t="shared" si="12"/>
        <v>-</v>
      </c>
      <c r="J134" s="6">
        <f t="shared" si="12"/>
        <v>0.5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0</v>
      </c>
      <c r="F144" s="10">
        <v>1</v>
      </c>
      <c r="G144" s="10">
        <v>0</v>
      </c>
      <c r="H144" s="10">
        <v>0</v>
      </c>
      <c r="I144" s="10">
        <v>0</v>
      </c>
      <c r="J144" s="10">
        <v>0</v>
      </c>
      <c r="K144" s="6">
        <f t="shared" ref="K144:K147" si="16">IF(C144=0,"-",(G144-C144)/C144)</f>
        <v>-1</v>
      </c>
      <c r="L144" s="6" t="str">
        <f t="shared" si="15"/>
        <v>-</v>
      </c>
      <c r="M144" s="6" t="str">
        <f t="shared" si="15"/>
        <v>-</v>
      </c>
      <c r="N144" s="6">
        <f t="shared" si="15"/>
        <v>-1</v>
      </c>
    </row>
    <row r="145" spans="2:14" ht="15" thickBot="1" x14ac:dyDescent="0.25">
      <c r="B145" s="4" t="s">
        <v>73</v>
      </c>
      <c r="C145" s="10">
        <v>2</v>
      </c>
      <c r="D145" s="10">
        <v>0</v>
      </c>
      <c r="E145" s="10">
        <v>0</v>
      </c>
      <c r="F145" s="10">
        <v>2</v>
      </c>
      <c r="G145" s="10">
        <v>0</v>
      </c>
      <c r="H145" s="10">
        <v>0</v>
      </c>
      <c r="I145" s="10">
        <v>0</v>
      </c>
      <c r="J145" s="10">
        <v>0</v>
      </c>
      <c r="K145" s="6">
        <f t="shared" si="16"/>
        <v>-1</v>
      </c>
      <c r="L145" s="6" t="str">
        <f t="shared" si="15"/>
        <v>-</v>
      </c>
      <c r="M145" s="6" t="str">
        <f t="shared" si="15"/>
        <v>-</v>
      </c>
      <c r="N145" s="6">
        <f t="shared" si="15"/>
        <v>-1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3</v>
      </c>
      <c r="D148" s="10">
        <v>0</v>
      </c>
      <c r="E148" s="10">
        <v>0</v>
      </c>
      <c r="F148" s="10">
        <v>3</v>
      </c>
      <c r="G148" s="10">
        <v>0</v>
      </c>
      <c r="H148" s="10">
        <v>0</v>
      </c>
      <c r="I148" s="10">
        <v>0</v>
      </c>
      <c r="J148" s="10">
        <v>0</v>
      </c>
      <c r="K148" s="6">
        <f t="shared" ref="K148" si="17">IF(C148=0,"-",(G148-C148)/C148)</f>
        <v>-1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-1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 t="str">
        <f t="shared" si="21"/>
        <v>-</v>
      </c>
      <c r="H149" s="6" t="str">
        <f t="shared" si="21"/>
        <v>-</v>
      </c>
      <c r="I149" s="6" t="str">
        <f t="shared" si="21"/>
        <v>-</v>
      </c>
      <c r="J149" s="6" t="str">
        <f t="shared" si="21"/>
        <v>-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>
        <f t="shared" si="21"/>
        <v>1</v>
      </c>
      <c r="D150" s="6" t="str">
        <f t="shared" si="21"/>
        <v>-</v>
      </c>
      <c r="E150" s="6" t="str">
        <f t="shared" si="21"/>
        <v>-</v>
      </c>
      <c r="F150" s="6">
        <f t="shared" si="21"/>
        <v>1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2</v>
      </c>
      <c r="D157" s="19">
        <v>0</v>
      </c>
      <c r="E157" s="18">
        <f>IF(C157=0,"-",(D157-C157)/C157)</f>
        <v>-1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</v>
      </c>
      <c r="D158" s="19">
        <v>0</v>
      </c>
      <c r="E158" s="18">
        <f t="shared" ref="E158:E159" si="23">IF(C158=0,"-",(D158-C158)/C158)</f>
        <v>-1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0.66666666666666663</v>
      </c>
      <c r="D160" s="18" t="str">
        <f>IF(D157=0,"-",D157/(D157+D158+D159))</f>
        <v>-</v>
      </c>
      <c r="E160" s="18" t="str">
        <f>IF(OR(C160="-",D160="-"),"-",(D160-C160)/C160)</f>
        <v>-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2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1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>
        <f>IF(D166=0,"-",(D167+D168)/D166)</f>
        <v>0.5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104</v>
      </c>
      <c r="D170" s="6" t="s">
        <v>104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104</v>
      </c>
      <c r="D171" s="6">
        <v>0.5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2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2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3</v>
      </c>
      <c r="D182" s="5">
        <v>0</v>
      </c>
      <c r="E182" s="6">
        <f t="shared" si="26"/>
        <v>-1</v>
      </c>
      <c r="H182" s="13"/>
    </row>
    <row r="183" spans="2:8" ht="15" thickBot="1" x14ac:dyDescent="0.25">
      <c r="B183" s="4" t="s">
        <v>47</v>
      </c>
      <c r="C183" s="5">
        <v>3</v>
      </c>
      <c r="D183" s="5">
        <v>0</v>
      </c>
      <c r="E183" s="6">
        <f t="shared" si="26"/>
        <v>-1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0</v>
      </c>
      <c r="E185" s="6" t="str">
        <f t="shared" si="26"/>
        <v>-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0</v>
      </c>
      <c r="D197" s="5">
        <v>1</v>
      </c>
      <c r="E197" s="6" t="str">
        <f t="shared" ref="E197:E200" si="27">IF(C197=0,"-",(D197-C197)/C197)</f>
        <v>-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0</v>
      </c>
      <c r="D199" s="5">
        <v>1</v>
      </c>
      <c r="E199" s="6" t="str">
        <f t="shared" si="27"/>
        <v>-</v>
      </c>
    </row>
    <row r="200" spans="2:5" ht="15" thickBot="1" x14ac:dyDescent="0.25">
      <c r="B200" s="4" t="s">
        <v>85</v>
      </c>
      <c r="C200" s="5">
        <v>0</v>
      </c>
      <c r="D200" s="5">
        <v>1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0</v>
      </c>
      <c r="D208" s="5">
        <v>1</v>
      </c>
      <c r="E208" s="6" t="str">
        <f t="shared" si="28"/>
        <v>-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1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1</v>
      </c>
      <c r="D221" s="5">
        <v>4</v>
      </c>
      <c r="E221" s="6">
        <f t="shared" ref="E221:E223" si="30">IF(C221=0,"-",(D221-C221)/C221)</f>
        <v>3</v>
      </c>
    </row>
    <row r="222" spans="2:5" ht="15" thickBot="1" x14ac:dyDescent="0.25">
      <c r="B222" s="16" t="s">
        <v>92</v>
      </c>
      <c r="C222" s="5">
        <v>1</v>
      </c>
      <c r="D222" s="5">
        <v>1</v>
      </c>
      <c r="E222" s="6">
        <f t="shared" si="30"/>
        <v>0</v>
      </c>
    </row>
    <row r="223" spans="2:5" ht="15" thickBot="1" x14ac:dyDescent="0.25">
      <c r="B223" s="16" t="s">
        <v>93</v>
      </c>
      <c r="C223" s="5">
        <v>16</v>
      </c>
      <c r="D223" s="5">
        <v>6</v>
      </c>
      <c r="E223" s="6">
        <f t="shared" si="30"/>
        <v>-0.625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1457</v>
      </c>
      <c r="D14" s="5">
        <v>1322</v>
      </c>
      <c r="E14" s="6">
        <f>IF(C14&gt;0,(D14-C14)/C14)</f>
        <v>-9.2656142759094035E-2</v>
      </c>
    </row>
    <row r="15" spans="1:5" ht="20.100000000000001" customHeight="1" thickBot="1" x14ac:dyDescent="0.25">
      <c r="B15" s="4" t="s">
        <v>17</v>
      </c>
      <c r="C15" s="5">
        <v>1457</v>
      </c>
      <c r="D15" s="5">
        <v>1322</v>
      </c>
      <c r="E15" s="6">
        <f t="shared" ref="E15:E25" si="0">IF(C15&gt;0,(D15-C15)/C15)</f>
        <v>-9.2656142759094035E-2</v>
      </c>
    </row>
    <row r="16" spans="1:5" ht="20.100000000000001" customHeight="1" thickBot="1" x14ac:dyDescent="0.25">
      <c r="B16" s="4" t="s">
        <v>18</v>
      </c>
      <c r="C16" s="5">
        <v>870</v>
      </c>
      <c r="D16" s="5">
        <v>806</v>
      </c>
      <c r="E16" s="6">
        <f t="shared" si="0"/>
        <v>-7.3563218390804597E-2</v>
      </c>
    </row>
    <row r="17" spans="2:5" ht="20.100000000000001" customHeight="1" thickBot="1" x14ac:dyDescent="0.25">
      <c r="B17" s="4" t="s">
        <v>19</v>
      </c>
      <c r="C17" s="5">
        <v>587</v>
      </c>
      <c r="D17" s="5">
        <v>516</v>
      </c>
      <c r="E17" s="6">
        <f t="shared" si="0"/>
        <v>-0.12095400340715502</v>
      </c>
    </row>
    <row r="18" spans="2:5" ht="20.100000000000001" customHeight="1" thickBot="1" x14ac:dyDescent="0.25">
      <c r="B18" s="4" t="s">
        <v>100</v>
      </c>
      <c r="C18" s="5">
        <v>2</v>
      </c>
      <c r="D18" s="5">
        <v>4</v>
      </c>
      <c r="E18" s="6">
        <f>IF(C18=0,"-",(D18-C18)/C18)</f>
        <v>1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1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0.40288263555250514</v>
      </c>
      <c r="D20" s="6">
        <f>D17/D15</f>
        <v>0.39031770045385777</v>
      </c>
      <c r="E20" s="6">
        <f t="shared" si="0"/>
        <v>-3.1187581667341081E-2</v>
      </c>
    </row>
    <row r="21" spans="2:5" ht="30" customHeight="1" thickBot="1" x14ac:dyDescent="0.25">
      <c r="B21" s="4" t="s">
        <v>23</v>
      </c>
      <c r="C21" s="5">
        <v>112</v>
      </c>
      <c r="D21" s="5">
        <v>228</v>
      </c>
      <c r="E21" s="6">
        <f t="shared" si="0"/>
        <v>1.0357142857142858</v>
      </c>
    </row>
    <row r="22" spans="2:5" ht="20.100000000000001" customHeight="1" thickBot="1" x14ac:dyDescent="0.25">
      <c r="B22" s="4" t="s">
        <v>24</v>
      </c>
      <c r="C22" s="5">
        <v>67</v>
      </c>
      <c r="D22" s="5">
        <v>97</v>
      </c>
      <c r="E22" s="6">
        <f t="shared" si="0"/>
        <v>0.44776119402985076</v>
      </c>
    </row>
    <row r="23" spans="2:5" ht="20.100000000000001" customHeight="1" thickBot="1" x14ac:dyDescent="0.25">
      <c r="B23" s="4" t="s">
        <v>25</v>
      </c>
      <c r="C23" s="5">
        <v>45</v>
      </c>
      <c r="D23" s="5">
        <v>131</v>
      </c>
      <c r="E23" s="6">
        <f t="shared" si="0"/>
        <v>1.9111111111111112</v>
      </c>
    </row>
    <row r="24" spans="2:5" ht="20.100000000000001" customHeight="1" thickBot="1" x14ac:dyDescent="0.25">
      <c r="B24" s="4" t="s">
        <v>21</v>
      </c>
      <c r="C24" s="6">
        <f>C23/C21</f>
        <v>0.4017857142857143</v>
      </c>
      <c r="D24" s="6">
        <f t="shared" ref="D24" si="1">D23/D21</f>
        <v>0.57456140350877194</v>
      </c>
      <c r="E24" s="6">
        <f t="shared" si="0"/>
        <v>0.43001949317738786</v>
      </c>
    </row>
    <row r="25" spans="2:5" ht="20.100000000000001" customHeight="1" thickBot="1" x14ac:dyDescent="0.25">
      <c r="B25" s="7" t="s">
        <v>26</v>
      </c>
      <c r="C25" s="6">
        <v>0.1276891850678146</v>
      </c>
      <c r="D25" s="6">
        <v>0.11628152443143437</v>
      </c>
      <c r="E25" s="6">
        <f t="shared" si="0"/>
        <v>-8.9339286097892462E-2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138</v>
      </c>
      <c r="D34" s="5">
        <v>216</v>
      </c>
      <c r="E34" s="6">
        <f>IF(C34&gt;0,(D34-C34)/C34,"-")</f>
        <v>0.56521739130434778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84</v>
      </c>
      <c r="D36" s="5">
        <v>130</v>
      </c>
      <c r="E36" s="6">
        <f t="shared" si="2"/>
        <v>0.54761904761904767</v>
      </c>
    </row>
    <row r="37" spans="2:5" ht="20.100000000000001" customHeight="1" thickBot="1" x14ac:dyDescent="0.25">
      <c r="B37" s="4" t="s">
        <v>30</v>
      </c>
      <c r="C37" s="5">
        <v>54</v>
      </c>
      <c r="D37" s="5">
        <v>86</v>
      </c>
      <c r="E37" s="6">
        <f t="shared" si="2"/>
        <v>0.59259259259259256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246</v>
      </c>
      <c r="D44" s="5">
        <v>235</v>
      </c>
      <c r="E44" s="6">
        <f>IF(C44&gt;0,(D44-C44)/C44,"-")</f>
        <v>-4.4715447154471545E-2</v>
      </c>
    </row>
    <row r="45" spans="2:5" ht="20.100000000000001" customHeight="1" thickBot="1" x14ac:dyDescent="0.25">
      <c r="B45" s="4" t="s">
        <v>34</v>
      </c>
      <c r="C45" s="5">
        <v>9</v>
      </c>
      <c r="D45" s="5">
        <v>8</v>
      </c>
      <c r="E45" s="6">
        <f t="shared" ref="E45:E51" si="3">IF(C45&gt;0,(D45-C45)/C45,"-")</f>
        <v>-0.1111111111111111</v>
      </c>
    </row>
    <row r="46" spans="2:5" ht="20.100000000000001" customHeight="1" thickBot="1" x14ac:dyDescent="0.25">
      <c r="B46" s="4" t="s">
        <v>31</v>
      </c>
      <c r="C46" s="5">
        <v>13</v>
      </c>
      <c r="D46" s="5">
        <v>23</v>
      </c>
      <c r="E46" s="6">
        <f t="shared" si="3"/>
        <v>0.76923076923076927</v>
      </c>
    </row>
    <row r="47" spans="2:5" ht="20.100000000000001" customHeight="1" thickBot="1" x14ac:dyDescent="0.25">
      <c r="B47" s="4" t="s">
        <v>32</v>
      </c>
      <c r="C47" s="5">
        <v>441</v>
      </c>
      <c r="D47" s="5">
        <v>400</v>
      </c>
      <c r="E47" s="6">
        <f t="shared" si="3"/>
        <v>-9.297052154195011E-2</v>
      </c>
    </row>
    <row r="48" spans="2:5" ht="20.100000000000001" customHeight="1" thickBot="1" x14ac:dyDescent="0.25">
      <c r="B48" s="4" t="s">
        <v>35</v>
      </c>
      <c r="C48" s="5">
        <v>312</v>
      </c>
      <c r="D48" s="5">
        <v>315</v>
      </c>
      <c r="E48" s="6">
        <f t="shared" si="3"/>
        <v>9.6153846153846159E-3</v>
      </c>
    </row>
    <row r="49" spans="2:5" ht="20.100000000000001" customHeight="1" thickBot="1" x14ac:dyDescent="0.25">
      <c r="B49" s="4" t="s">
        <v>67</v>
      </c>
      <c r="C49" s="5">
        <v>206</v>
      </c>
      <c r="D49" s="5">
        <v>125</v>
      </c>
      <c r="E49" s="6">
        <f t="shared" si="3"/>
        <v>-0.39320388349514562</v>
      </c>
    </row>
    <row r="50" spans="2:5" ht="20.100000000000001" customHeight="1" collapsed="1" thickBot="1" x14ac:dyDescent="0.25">
      <c r="B50" s="4" t="s">
        <v>36</v>
      </c>
      <c r="C50" s="6">
        <f>C44/(C44+C45)</f>
        <v>0.96470588235294119</v>
      </c>
      <c r="D50" s="6">
        <f>D44/(D44+D45)</f>
        <v>0.96707818930041156</v>
      </c>
      <c r="E50" s="6">
        <f t="shared" si="3"/>
        <v>2.4590986650607498E-3</v>
      </c>
    </row>
    <row r="51" spans="2:5" ht="20.100000000000001" customHeight="1" thickBot="1" x14ac:dyDescent="0.25">
      <c r="B51" s="4" t="s">
        <v>37</v>
      </c>
      <c r="C51" s="6">
        <f>C47/(C46+C47)</f>
        <v>0.97136563876651982</v>
      </c>
      <c r="D51" s="6">
        <f t="shared" ref="D51" si="4">D47/(D46+D47)</f>
        <v>0.94562647754137119</v>
      </c>
      <c r="E51" s="6">
        <f t="shared" si="3"/>
        <v>-2.6497912009563446E-2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259</v>
      </c>
      <c r="D58" s="5">
        <v>253</v>
      </c>
      <c r="E58" s="6">
        <f>IF(C58&gt;0,(D58-C58)/C58,"-")</f>
        <v>-2.3166023166023165E-2</v>
      </c>
    </row>
    <row r="59" spans="2:5" ht="20.100000000000001" customHeight="1" thickBot="1" x14ac:dyDescent="0.25">
      <c r="B59" s="4" t="s">
        <v>41</v>
      </c>
      <c r="C59" s="5">
        <v>156</v>
      </c>
      <c r="D59" s="5">
        <v>141</v>
      </c>
      <c r="E59" s="6">
        <f t="shared" ref="E59:E63" si="5">IF(C59&gt;0,(D59-C59)/C59,"-")</f>
        <v>-9.6153846153846159E-2</v>
      </c>
    </row>
    <row r="60" spans="2:5" ht="20.100000000000001" customHeight="1" thickBot="1" x14ac:dyDescent="0.25">
      <c r="B60" s="4" t="s">
        <v>42</v>
      </c>
      <c r="C60" s="5">
        <v>93</v>
      </c>
      <c r="D60" s="5">
        <v>100</v>
      </c>
      <c r="E60" s="6">
        <f t="shared" si="5"/>
        <v>7.5268817204301078E-2</v>
      </c>
    </row>
    <row r="61" spans="2:5" ht="20.100000000000001" customHeight="1" collapsed="1" thickBot="1" x14ac:dyDescent="0.25">
      <c r="B61" s="4" t="s">
        <v>98</v>
      </c>
      <c r="C61" s="6">
        <f>(C59+C60)/C58</f>
        <v>0.96138996138996136</v>
      </c>
      <c r="D61" s="6">
        <f>(D59+D60)/D58</f>
        <v>0.95256916996047436</v>
      </c>
      <c r="E61" s="6">
        <f t="shared" si="5"/>
        <v>-9.1750400812736221E-3</v>
      </c>
    </row>
    <row r="62" spans="2:5" ht="20.100000000000001" customHeight="1" thickBot="1" x14ac:dyDescent="0.25">
      <c r="B62" s="4" t="s">
        <v>39</v>
      </c>
      <c r="C62" s="6">
        <v>0.95121951219512191</v>
      </c>
      <c r="D62" s="6">
        <v>0.92763157894736847</v>
      </c>
      <c r="E62" s="6">
        <f t="shared" si="5"/>
        <v>-2.479757085020233E-2</v>
      </c>
    </row>
    <row r="63" spans="2:5" ht="20.100000000000001" customHeight="1" thickBot="1" x14ac:dyDescent="0.25">
      <c r="B63" s="4" t="s">
        <v>40</v>
      </c>
      <c r="C63" s="6">
        <v>0.97894736842105268</v>
      </c>
      <c r="D63" s="6">
        <v>0.99009900990099009</v>
      </c>
      <c r="E63" s="6">
        <f t="shared" si="5"/>
        <v>1.1391461726817787E-2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1637</v>
      </c>
      <c r="D70" s="5">
        <v>1591</v>
      </c>
      <c r="E70" s="6">
        <f>IF(C70&gt;0,(D70-C70)/C70,"-")</f>
        <v>-2.8100183262064753E-2</v>
      </c>
    </row>
    <row r="71" spans="2:10" ht="20.100000000000001" customHeight="1" thickBot="1" x14ac:dyDescent="0.25">
      <c r="B71" s="4" t="s">
        <v>45</v>
      </c>
      <c r="C71" s="5">
        <v>514</v>
      </c>
      <c r="D71" s="5">
        <v>482</v>
      </c>
      <c r="E71" s="6">
        <f t="shared" ref="E71:E77" si="6">IF(C71&gt;0,(D71-C71)/C71,"-")</f>
        <v>-6.2256809338521402E-2</v>
      </c>
    </row>
    <row r="72" spans="2:10" ht="20.100000000000001" customHeight="1" thickBot="1" x14ac:dyDescent="0.25">
      <c r="B72" s="4" t="s">
        <v>43</v>
      </c>
      <c r="C72" s="5">
        <v>3</v>
      </c>
      <c r="D72" s="5">
        <v>7</v>
      </c>
      <c r="E72" s="6">
        <f t="shared" si="6"/>
        <v>1.3333333333333333</v>
      </c>
    </row>
    <row r="73" spans="2:10" ht="20.100000000000001" customHeight="1" thickBot="1" x14ac:dyDescent="0.25">
      <c r="B73" s="4" t="s">
        <v>46</v>
      </c>
      <c r="C73" s="5">
        <v>763</v>
      </c>
      <c r="D73" s="5">
        <v>786</v>
      </c>
      <c r="E73" s="6">
        <f t="shared" si="6"/>
        <v>3.0144167758846659E-2</v>
      </c>
    </row>
    <row r="74" spans="2:10" ht="20.100000000000001" customHeight="1" thickBot="1" x14ac:dyDescent="0.25">
      <c r="B74" s="4" t="s">
        <v>47</v>
      </c>
      <c r="C74" s="5">
        <v>297</v>
      </c>
      <c r="D74" s="5">
        <v>285</v>
      </c>
      <c r="E74" s="6">
        <f t="shared" si="6"/>
        <v>-4.0404040404040407E-2</v>
      </c>
    </row>
    <row r="75" spans="2:10" ht="20.100000000000001" customHeight="1" thickBot="1" x14ac:dyDescent="0.25">
      <c r="B75" s="4" t="s">
        <v>48</v>
      </c>
      <c r="C75" s="5">
        <v>60</v>
      </c>
      <c r="D75" s="5">
        <v>31</v>
      </c>
      <c r="E75" s="6">
        <f t="shared" si="6"/>
        <v>-0.48333333333333334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92</v>
      </c>
      <c r="D90" s="5">
        <v>135</v>
      </c>
      <c r="E90" s="6">
        <f>IF(C90&gt;0,(D90-C90)/C90,"-")</f>
        <v>0.46739130434782611</v>
      </c>
    </row>
    <row r="91" spans="2:5" ht="29.25" thickBot="1" x14ac:dyDescent="0.25">
      <c r="B91" s="4" t="s">
        <v>52</v>
      </c>
      <c r="C91" s="5">
        <v>47</v>
      </c>
      <c r="D91" s="5">
        <v>58</v>
      </c>
      <c r="E91" s="6">
        <f t="shared" ref="E91:E93" si="7">IF(C91&gt;0,(D91-C91)/C91,"-")</f>
        <v>0.23404255319148937</v>
      </c>
    </row>
    <row r="92" spans="2:5" ht="29.25" customHeight="1" thickBot="1" x14ac:dyDescent="0.25">
      <c r="B92" s="4" t="s">
        <v>53</v>
      </c>
      <c r="C92" s="5">
        <v>78</v>
      </c>
      <c r="D92" s="5">
        <v>63</v>
      </c>
      <c r="E92" s="6">
        <f t="shared" si="7"/>
        <v>-0.19230769230769232</v>
      </c>
    </row>
    <row r="93" spans="2:5" ht="29.25" customHeight="1" thickBot="1" x14ac:dyDescent="0.25">
      <c r="B93" s="4" t="s">
        <v>54</v>
      </c>
      <c r="C93" s="6">
        <f>(C90+C91)/(C90+C91+C92)</f>
        <v>0.64055299539170507</v>
      </c>
      <c r="D93" s="6">
        <f>(D90+D91)/(D90+D91+D92)</f>
        <v>0.75390625</v>
      </c>
      <c r="E93" s="6">
        <f t="shared" si="7"/>
        <v>0.17696155575539568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221</v>
      </c>
      <c r="D100" s="5">
        <v>263</v>
      </c>
      <c r="E100" s="6">
        <f>IF(C100&gt;0,(D100-C100)/C100,"-")</f>
        <v>0.19004524886877827</v>
      </c>
    </row>
    <row r="101" spans="2:5" ht="20.100000000000001" customHeight="1" thickBot="1" x14ac:dyDescent="0.25">
      <c r="B101" s="4" t="s">
        <v>41</v>
      </c>
      <c r="C101" s="5">
        <v>87</v>
      </c>
      <c r="D101" s="5">
        <v>134</v>
      </c>
      <c r="E101" s="6">
        <f t="shared" ref="E101:E105" si="8">IF(C101&gt;0,(D101-C101)/C101,"-")</f>
        <v>0.54022988505747127</v>
      </c>
    </row>
    <row r="102" spans="2:5" ht="20.100000000000001" customHeight="1" thickBot="1" x14ac:dyDescent="0.25">
      <c r="B102" s="4" t="s">
        <v>42</v>
      </c>
      <c r="C102" s="5">
        <v>52</v>
      </c>
      <c r="D102" s="5">
        <v>61</v>
      </c>
      <c r="E102" s="6">
        <f t="shared" si="8"/>
        <v>0.17307692307692307</v>
      </c>
    </row>
    <row r="103" spans="2:5" ht="20.100000000000001" customHeight="1" thickBot="1" x14ac:dyDescent="0.25">
      <c r="B103" s="4" t="s">
        <v>98</v>
      </c>
      <c r="C103" s="6">
        <f>(C101+C102)/C100</f>
        <v>0.62895927601809953</v>
      </c>
      <c r="D103" s="6">
        <f>(D101+D102)/D100</f>
        <v>0.7414448669201521</v>
      </c>
      <c r="E103" s="6">
        <f t="shared" si="8"/>
        <v>0.1788439970457095</v>
      </c>
    </row>
    <row r="104" spans="2:5" ht="20.100000000000001" customHeight="1" thickBot="1" x14ac:dyDescent="0.25">
      <c r="B104" s="4" t="s">
        <v>39</v>
      </c>
      <c r="C104" s="6">
        <v>0.63043478260869568</v>
      </c>
      <c r="D104" s="6">
        <v>0.77456647398843925</v>
      </c>
      <c r="E104" s="6">
        <f t="shared" si="8"/>
        <v>0.22862268287821394</v>
      </c>
    </row>
    <row r="105" spans="2:5" ht="20.100000000000001" customHeight="1" thickBot="1" x14ac:dyDescent="0.25">
      <c r="B105" s="4" t="s">
        <v>40</v>
      </c>
      <c r="C105" s="6">
        <v>0.62650602409638556</v>
      </c>
      <c r="D105" s="6">
        <v>0.67777777777777781</v>
      </c>
      <c r="E105" s="6">
        <f t="shared" si="8"/>
        <v>8.1837606837606866E-2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312</v>
      </c>
      <c r="D112" s="5">
        <v>309</v>
      </c>
      <c r="E112" s="6">
        <f>IF(C112&gt;0,(D112-C112)/C112,"-")</f>
        <v>-9.6153846153846159E-3</v>
      </c>
    </row>
    <row r="113" spans="2:14" ht="15" thickBot="1" x14ac:dyDescent="0.25">
      <c r="B113" s="4" t="s">
        <v>56</v>
      </c>
      <c r="C113" s="5">
        <v>223</v>
      </c>
      <c r="D113" s="5">
        <v>213</v>
      </c>
      <c r="E113" s="6">
        <f t="shared" ref="E113:E114" si="9">IF(C113&gt;0,(D113-C113)/C113,"-")</f>
        <v>-4.4843049327354258E-2</v>
      </c>
    </row>
    <row r="114" spans="2:14" ht="15" thickBot="1" x14ac:dyDescent="0.25">
      <c r="B114" s="4" t="s">
        <v>57</v>
      </c>
      <c r="C114" s="5">
        <v>89</v>
      </c>
      <c r="D114" s="5">
        <v>96</v>
      </c>
      <c r="E114" s="6">
        <f t="shared" si="9"/>
        <v>7.8651685393258425E-2</v>
      </c>
    </row>
    <row r="115" spans="2:14" s="22" customFormat="1" x14ac:dyDescent="0.2"/>
    <row r="116" spans="2:14" s="22" customFormat="1" x14ac:dyDescent="0.2"/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3</v>
      </c>
      <c r="D128" s="10">
        <v>0</v>
      </c>
      <c r="E128" s="10">
        <v>0</v>
      </c>
      <c r="F128" s="10">
        <v>3</v>
      </c>
      <c r="G128" s="10">
        <v>2</v>
      </c>
      <c r="H128" s="10">
        <v>0</v>
      </c>
      <c r="I128" s="10">
        <v>0</v>
      </c>
      <c r="J128" s="10">
        <v>2</v>
      </c>
      <c r="K128" s="6">
        <f>IF(C128=0,"-",(G128-C128)/C128)</f>
        <v>-0.33333333333333331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-0.33333333333333331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2</v>
      </c>
      <c r="H132" s="10">
        <v>0</v>
      </c>
      <c r="I132" s="10">
        <v>0</v>
      </c>
      <c r="J132" s="10">
        <v>2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3</v>
      </c>
      <c r="D133" s="10">
        <v>0</v>
      </c>
      <c r="E133" s="10">
        <v>0</v>
      </c>
      <c r="F133" s="10">
        <v>3</v>
      </c>
      <c r="G133" s="10">
        <v>5</v>
      </c>
      <c r="H133" s="10">
        <v>0</v>
      </c>
      <c r="I133" s="10">
        <v>0</v>
      </c>
      <c r="J133" s="10">
        <v>5</v>
      </c>
      <c r="K133" s="6">
        <f t="shared" si="11"/>
        <v>0.66666666666666663</v>
      </c>
      <c r="L133" s="6" t="str">
        <f t="shared" si="10"/>
        <v>-</v>
      </c>
      <c r="M133" s="6" t="str">
        <f t="shared" si="10"/>
        <v>-</v>
      </c>
      <c r="N133" s="6">
        <f t="shared" si="10"/>
        <v>0.66666666666666663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0.66666666666666663</v>
      </c>
      <c r="H134" s="6" t="str">
        <f t="shared" si="12"/>
        <v>-</v>
      </c>
      <c r="I134" s="6" t="str">
        <f t="shared" si="12"/>
        <v>-</v>
      </c>
      <c r="J134" s="6">
        <f t="shared" si="12"/>
        <v>0.66666666666666663</v>
      </c>
      <c r="K134" s="6">
        <f>IF(OR(C134="-",G134="-"),"-",(G134-C134)/C134)</f>
        <v>-0.33333333333333337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-0.33333333333333337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</v>
      </c>
      <c r="D143" s="10">
        <v>0</v>
      </c>
      <c r="E143" s="10">
        <v>1</v>
      </c>
      <c r="F143" s="10">
        <v>2</v>
      </c>
      <c r="G143" s="10">
        <v>7</v>
      </c>
      <c r="H143" s="10">
        <v>0</v>
      </c>
      <c r="I143" s="10">
        <v>0</v>
      </c>
      <c r="J143" s="10">
        <v>7</v>
      </c>
      <c r="K143" s="6">
        <f>IF(C143=0,"-",(G143-C143)/C143)</f>
        <v>6</v>
      </c>
      <c r="L143" s="6" t="str">
        <f t="shared" ref="L143:N147" si="15">IF(D143=0,"-",(H143-D143)/D143)</f>
        <v>-</v>
      </c>
      <c r="M143" s="6">
        <f t="shared" si="15"/>
        <v>-1</v>
      </c>
      <c r="N143" s="6">
        <f t="shared" si="15"/>
        <v>2.5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1</v>
      </c>
      <c r="H144" s="10">
        <v>0</v>
      </c>
      <c r="I144" s="10">
        <v>0</v>
      </c>
      <c r="J144" s="10">
        <v>1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19</v>
      </c>
      <c r="D145" s="10">
        <v>0</v>
      </c>
      <c r="E145" s="10">
        <v>0</v>
      </c>
      <c r="F145" s="10">
        <v>19</v>
      </c>
      <c r="G145" s="10">
        <v>34</v>
      </c>
      <c r="H145" s="10">
        <v>0</v>
      </c>
      <c r="I145" s="10">
        <v>2</v>
      </c>
      <c r="J145" s="10">
        <v>36</v>
      </c>
      <c r="K145" s="6">
        <f t="shared" si="16"/>
        <v>0.78947368421052633</v>
      </c>
      <c r="L145" s="6" t="str">
        <f t="shared" si="15"/>
        <v>-</v>
      </c>
      <c r="M145" s="6" t="str">
        <f t="shared" si="15"/>
        <v>-</v>
      </c>
      <c r="N145" s="6">
        <f t="shared" si="15"/>
        <v>0.89473684210526316</v>
      </c>
    </row>
    <row r="146" spans="2:14" ht="15" thickBot="1" x14ac:dyDescent="0.25">
      <c r="B146" s="4" t="s">
        <v>74</v>
      </c>
      <c r="C146" s="10">
        <v>6</v>
      </c>
      <c r="D146" s="10">
        <v>0</v>
      </c>
      <c r="E146" s="10">
        <v>2</v>
      </c>
      <c r="F146" s="10">
        <v>8</v>
      </c>
      <c r="G146" s="10">
        <v>11</v>
      </c>
      <c r="H146" s="10">
        <v>0</v>
      </c>
      <c r="I146" s="10">
        <v>0</v>
      </c>
      <c r="J146" s="10">
        <v>11</v>
      </c>
      <c r="K146" s="6">
        <f t="shared" si="16"/>
        <v>0.83333333333333337</v>
      </c>
      <c r="L146" s="6" t="str">
        <f t="shared" si="15"/>
        <v>-</v>
      </c>
      <c r="M146" s="6">
        <f t="shared" si="15"/>
        <v>-1</v>
      </c>
      <c r="N146" s="6">
        <f t="shared" si="15"/>
        <v>0.375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26</v>
      </c>
      <c r="D148" s="10">
        <v>0</v>
      </c>
      <c r="E148" s="10">
        <v>3</v>
      </c>
      <c r="F148" s="10">
        <v>29</v>
      </c>
      <c r="G148" s="10">
        <v>53</v>
      </c>
      <c r="H148" s="10">
        <v>0</v>
      </c>
      <c r="I148" s="10">
        <v>2</v>
      </c>
      <c r="J148" s="10">
        <v>55</v>
      </c>
      <c r="K148" s="6">
        <f t="shared" ref="K148" si="17">IF(C148=0,"-",(G148-C148)/C148)</f>
        <v>1.0384615384615385</v>
      </c>
      <c r="L148" s="6" t="str">
        <f t="shared" ref="L148" si="18">IF(D148=0,"-",(H148-D148)/D148)</f>
        <v>-</v>
      </c>
      <c r="M148" s="6">
        <f t="shared" ref="M148" si="19">IF(E148=0,"-",(I148-E148)/E148)</f>
        <v>-0.33333333333333331</v>
      </c>
      <c r="N148" s="6">
        <f t="shared" ref="N148" si="20">IF(F148=0,"-",(J148-F148)/F148)</f>
        <v>0.89655172413793105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0.05</v>
      </c>
      <c r="D149" s="6" t="str">
        <f t="shared" si="21"/>
        <v>-</v>
      </c>
      <c r="E149" s="6">
        <f t="shared" si="21"/>
        <v>1</v>
      </c>
      <c r="F149" s="6">
        <f t="shared" si="21"/>
        <v>9.5238095238095233E-2</v>
      </c>
      <c r="G149" s="6">
        <f t="shared" si="21"/>
        <v>0.17073170731707318</v>
      </c>
      <c r="H149" s="6" t="str">
        <f t="shared" si="21"/>
        <v>-</v>
      </c>
      <c r="I149" s="6" t="str">
        <f t="shared" si="21"/>
        <v>-</v>
      </c>
      <c r="J149" s="6">
        <f t="shared" si="21"/>
        <v>0.16279069767441862</v>
      </c>
      <c r="K149" s="6">
        <f>IF(OR(C149="-",G149="-"),"-",(G149-C149)/C149)</f>
        <v>2.4146341463414633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0.70930232558139561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>
        <f t="shared" si="21"/>
        <v>8.3333333333333329E-2</v>
      </c>
      <c r="H150" s="6" t="str">
        <f t="shared" si="21"/>
        <v>-</v>
      </c>
      <c r="I150" s="6" t="str">
        <f t="shared" si="21"/>
        <v>-</v>
      </c>
      <c r="J150" s="6">
        <f t="shared" si="21"/>
        <v>8.3333333333333329E-2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20</v>
      </c>
      <c r="D157" s="19">
        <v>45</v>
      </c>
      <c r="E157" s="18">
        <f>IF(C157=0,"-",(D157-C157)/C157)</f>
        <v>1.25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6</v>
      </c>
      <c r="D158" s="19">
        <v>7</v>
      </c>
      <c r="E158" s="18">
        <f t="shared" ref="E158:E159" si="23">IF(C158=0,"-",(D158-C158)/C158)</f>
        <v>0.16666666666666666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0.76923076923076927</v>
      </c>
      <c r="D160" s="18">
        <f>IF(D157=0,"-",D157/(D157+D158+D159))</f>
        <v>0.84905660377358494</v>
      </c>
      <c r="E160" s="18">
        <f>IF(OR(C160="-",D160="-"),"-",(D160-C160)/C160)</f>
        <v>0.10377358490566035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3</v>
      </c>
      <c r="D166" s="5">
        <v>3</v>
      </c>
      <c r="E166" s="6">
        <f>IF(C166=0,"-",(D166-C166)/C166)</f>
        <v>0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1</v>
      </c>
      <c r="E167" s="6">
        <f t="shared" ref="E167:E168" si="24">IF(C167=0,"-",(D167-C167)/C167)</f>
        <v>0</v>
      </c>
    </row>
    <row r="168" spans="2:14" ht="20.100000000000001" customHeight="1" thickBot="1" x14ac:dyDescent="0.25">
      <c r="B168" s="4" t="s">
        <v>42</v>
      </c>
      <c r="C168" s="5">
        <v>2</v>
      </c>
      <c r="D168" s="5">
        <v>1</v>
      </c>
      <c r="E168" s="6">
        <f t="shared" si="24"/>
        <v>-0.5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0.66666666666666663</v>
      </c>
      <c r="E169" s="6">
        <f t="shared" ref="E169:E171" si="25">IF(OR(C169="-",D169="-"),"-",(D169-C169)/C169)</f>
        <v>-0.33333333333333337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>
        <v>1</v>
      </c>
      <c r="D171" s="6">
        <v>0.5</v>
      </c>
      <c r="E171" s="6">
        <f t="shared" si="25"/>
        <v>-0.5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7</v>
      </c>
      <c r="D178" s="5">
        <v>4</v>
      </c>
      <c r="E178" s="6">
        <f>IF(C178=0,"-",(D178-C178)/C178)</f>
        <v>-0.42857142857142855</v>
      </c>
      <c r="H178" s="13"/>
    </row>
    <row r="179" spans="2:8" ht="15" thickBot="1" x14ac:dyDescent="0.25">
      <c r="B179" s="4" t="s">
        <v>43</v>
      </c>
      <c r="C179" s="5">
        <v>7</v>
      </c>
      <c r="D179" s="5">
        <v>3</v>
      </c>
      <c r="E179" s="6">
        <f t="shared" ref="E179:E185" si="26">IF(C179=0,"-",(D179-C179)/C179)</f>
        <v>-0.5714285714285714</v>
      </c>
      <c r="H179" s="13"/>
    </row>
    <row r="180" spans="2:8" ht="15" thickBot="1" x14ac:dyDescent="0.25">
      <c r="B180" s="4" t="s">
        <v>47</v>
      </c>
      <c r="C180" s="5">
        <v>0</v>
      </c>
      <c r="D180" s="5">
        <v>1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46</v>
      </c>
      <c r="D182" s="5">
        <v>61</v>
      </c>
      <c r="E182" s="6">
        <f t="shared" si="26"/>
        <v>0.32608695652173914</v>
      </c>
      <c r="H182" s="13"/>
    </row>
    <row r="183" spans="2:8" ht="15" thickBot="1" x14ac:dyDescent="0.25">
      <c r="B183" s="4" t="s">
        <v>47</v>
      </c>
      <c r="C183" s="5">
        <v>44</v>
      </c>
      <c r="D183" s="5">
        <v>58</v>
      </c>
      <c r="E183" s="6">
        <f t="shared" si="26"/>
        <v>0.31818181818181818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2</v>
      </c>
      <c r="D185" s="5">
        <v>3</v>
      </c>
      <c r="E185" s="6">
        <f t="shared" si="26"/>
        <v>0.5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4</v>
      </c>
      <c r="D197" s="5">
        <v>3</v>
      </c>
      <c r="E197" s="6">
        <f t="shared" ref="E197:E200" si="27">IF(C197=0,"-",(D197-C197)/C197)</f>
        <v>-0.25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4</v>
      </c>
      <c r="D199" s="5">
        <v>3</v>
      </c>
      <c r="E199" s="6">
        <f t="shared" si="27"/>
        <v>-0.25</v>
      </c>
    </row>
    <row r="200" spans="2:5" ht="15" thickBot="1" x14ac:dyDescent="0.25">
      <c r="B200" s="4" t="s">
        <v>85</v>
      </c>
      <c r="C200" s="5">
        <v>1</v>
      </c>
      <c r="D200" s="5">
        <v>2</v>
      </c>
      <c r="E200" s="6">
        <f t="shared" si="27"/>
        <v>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4</v>
      </c>
      <c r="D208" s="5">
        <v>3</v>
      </c>
      <c r="E208" s="6">
        <f t="shared" si="28"/>
        <v>-0.25</v>
      </c>
    </row>
    <row r="209" spans="2:5" ht="20.100000000000001" customHeight="1" thickBot="1" x14ac:dyDescent="0.25">
      <c r="B209" s="17" t="s">
        <v>86</v>
      </c>
      <c r="C209" s="5">
        <v>2</v>
      </c>
      <c r="D209" s="5">
        <v>3</v>
      </c>
      <c r="E209" s="6">
        <f t="shared" si="28"/>
        <v>0.5</v>
      </c>
    </row>
    <row r="210" spans="2:5" ht="20.100000000000001" customHeight="1" thickBot="1" x14ac:dyDescent="0.25">
      <c r="B210" s="17" t="s">
        <v>87</v>
      </c>
      <c r="C210" s="5">
        <v>2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6</v>
      </c>
      <c r="D221" s="5">
        <v>6</v>
      </c>
      <c r="E221" s="6">
        <f t="shared" ref="E221:E223" si="30">IF(C221=0,"-",(D221-C221)/C221)</f>
        <v>0</v>
      </c>
    </row>
    <row r="222" spans="2:5" ht="15" thickBot="1" x14ac:dyDescent="0.25">
      <c r="B222" s="16" t="s">
        <v>92</v>
      </c>
      <c r="C222" s="5">
        <v>6</v>
      </c>
      <c r="D222" s="5">
        <v>5</v>
      </c>
      <c r="E222" s="6">
        <f t="shared" si="30"/>
        <v>-0.16666666666666666</v>
      </c>
    </row>
    <row r="223" spans="2:5" ht="15" thickBot="1" x14ac:dyDescent="0.25">
      <c r="B223" s="16" t="s">
        <v>93</v>
      </c>
      <c r="C223" s="5">
        <v>16</v>
      </c>
      <c r="D223" s="5">
        <v>14</v>
      </c>
      <c r="E223" s="6">
        <f t="shared" si="30"/>
        <v>-0.125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184</v>
      </c>
      <c r="D14" s="5">
        <v>223</v>
      </c>
      <c r="E14" s="6">
        <f>IF(C14&gt;0,(D14-C14)/C14)</f>
        <v>0.21195652173913043</v>
      </c>
    </row>
    <row r="15" spans="1:5" ht="20.100000000000001" customHeight="1" thickBot="1" x14ac:dyDescent="0.25">
      <c r="B15" s="4" t="s">
        <v>17</v>
      </c>
      <c r="C15" s="5">
        <v>184</v>
      </c>
      <c r="D15" s="5">
        <v>223</v>
      </c>
      <c r="E15" s="6">
        <f t="shared" ref="E15:E25" si="0">IF(C15&gt;0,(D15-C15)/C15)</f>
        <v>0.21195652173913043</v>
      </c>
    </row>
    <row r="16" spans="1:5" ht="20.100000000000001" customHeight="1" thickBot="1" x14ac:dyDescent="0.25">
      <c r="B16" s="4" t="s">
        <v>18</v>
      </c>
      <c r="C16" s="5">
        <v>113</v>
      </c>
      <c r="D16" s="5">
        <v>142</v>
      </c>
      <c r="E16" s="6">
        <f t="shared" si="0"/>
        <v>0.25663716814159293</v>
      </c>
    </row>
    <row r="17" spans="2:5" ht="20.100000000000001" customHeight="1" thickBot="1" x14ac:dyDescent="0.25">
      <c r="B17" s="4" t="s">
        <v>19</v>
      </c>
      <c r="C17" s="5">
        <v>71</v>
      </c>
      <c r="D17" s="5">
        <v>81</v>
      </c>
      <c r="E17" s="6">
        <f t="shared" si="0"/>
        <v>0.14084507042253522</v>
      </c>
    </row>
    <row r="18" spans="2:5" ht="20.100000000000001" customHeight="1" thickBot="1" x14ac:dyDescent="0.25">
      <c r="B18" s="4" t="s">
        <v>100</v>
      </c>
      <c r="C18" s="5">
        <v>3</v>
      </c>
      <c r="D18" s="5">
        <v>3</v>
      </c>
      <c r="E18" s="6">
        <f>IF(C18=0,"-",(D18-C18)/C18)</f>
        <v>0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0.3858695652173913</v>
      </c>
      <c r="D20" s="6">
        <f>D17/D15</f>
        <v>0.3632286995515695</v>
      </c>
      <c r="E20" s="6">
        <f t="shared" si="0"/>
        <v>-5.8674919471988884E-2</v>
      </c>
    </row>
    <row r="21" spans="2:5" ht="30" customHeight="1" thickBot="1" x14ac:dyDescent="0.25">
      <c r="B21" s="4" t="s">
        <v>23</v>
      </c>
      <c r="C21" s="5">
        <v>12</v>
      </c>
      <c r="D21" s="5">
        <v>28</v>
      </c>
      <c r="E21" s="6">
        <f t="shared" si="0"/>
        <v>1.3333333333333333</v>
      </c>
    </row>
    <row r="22" spans="2:5" ht="20.100000000000001" customHeight="1" thickBot="1" x14ac:dyDescent="0.25">
      <c r="B22" s="4" t="s">
        <v>24</v>
      </c>
      <c r="C22" s="5">
        <v>4</v>
      </c>
      <c r="D22" s="5">
        <v>16</v>
      </c>
      <c r="E22" s="6">
        <f t="shared" si="0"/>
        <v>3</v>
      </c>
    </row>
    <row r="23" spans="2:5" ht="20.100000000000001" customHeight="1" thickBot="1" x14ac:dyDescent="0.25">
      <c r="B23" s="4" t="s">
        <v>25</v>
      </c>
      <c r="C23" s="5">
        <v>8</v>
      </c>
      <c r="D23" s="5">
        <v>12</v>
      </c>
      <c r="E23" s="6">
        <f t="shared" si="0"/>
        <v>0.5</v>
      </c>
    </row>
    <row r="24" spans="2:5" ht="20.100000000000001" customHeight="1" thickBot="1" x14ac:dyDescent="0.25">
      <c r="B24" s="4" t="s">
        <v>21</v>
      </c>
      <c r="C24" s="6">
        <f>C23/C21</f>
        <v>0.66666666666666663</v>
      </c>
      <c r="D24" s="6">
        <f t="shared" ref="D24" si="1">D23/D21</f>
        <v>0.42857142857142855</v>
      </c>
      <c r="E24" s="6">
        <f t="shared" si="0"/>
        <v>-0.35714285714285715</v>
      </c>
    </row>
    <row r="25" spans="2:5" ht="20.100000000000001" customHeight="1" thickBot="1" x14ac:dyDescent="0.25">
      <c r="B25" s="7" t="s">
        <v>26</v>
      </c>
      <c r="C25" s="6">
        <v>0.11352488601237669</v>
      </c>
      <c r="D25" s="6">
        <v>0.13794724600386005</v>
      </c>
      <c r="E25" s="6">
        <f t="shared" si="0"/>
        <v>0.21512780897063211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57</v>
      </c>
      <c r="D34" s="5">
        <v>89</v>
      </c>
      <c r="E34" s="6">
        <f>IF(C34&gt;0,(D34-C34)/C34,"-")</f>
        <v>0.56140350877192979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49</v>
      </c>
      <c r="D36" s="5">
        <v>71</v>
      </c>
      <c r="E36" s="6">
        <f t="shared" si="2"/>
        <v>0.44897959183673469</v>
      </c>
    </row>
    <row r="37" spans="2:5" ht="20.100000000000001" customHeight="1" thickBot="1" x14ac:dyDescent="0.25">
      <c r="B37" s="4" t="s">
        <v>30</v>
      </c>
      <c r="C37" s="5">
        <v>8</v>
      </c>
      <c r="D37" s="5">
        <v>18</v>
      </c>
      <c r="E37" s="6">
        <f t="shared" si="2"/>
        <v>1.25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27</v>
      </c>
      <c r="D44" s="5">
        <v>39</v>
      </c>
      <c r="E44" s="6">
        <f>IF(C44&gt;0,(D44-C44)/C44,"-")</f>
        <v>0.44444444444444442</v>
      </c>
    </row>
    <row r="45" spans="2:5" ht="20.100000000000001" customHeight="1" thickBot="1" x14ac:dyDescent="0.25">
      <c r="B45" s="4" t="s">
        <v>34</v>
      </c>
      <c r="C45" s="5">
        <v>0</v>
      </c>
      <c r="D45" s="5">
        <v>2</v>
      </c>
      <c r="E45" s="6" t="str">
        <f t="shared" ref="E45:E51" si="3">IF(C45&gt;0,(D45-C45)/C45,"-")</f>
        <v>-</v>
      </c>
    </row>
    <row r="46" spans="2:5" ht="20.100000000000001" customHeight="1" thickBot="1" x14ac:dyDescent="0.25">
      <c r="B46" s="4" t="s">
        <v>31</v>
      </c>
      <c r="C46" s="5">
        <v>0</v>
      </c>
      <c r="D46" s="5">
        <v>0</v>
      </c>
      <c r="E46" s="6" t="str">
        <f t="shared" si="3"/>
        <v>-</v>
      </c>
    </row>
    <row r="47" spans="2:5" ht="20.100000000000001" customHeight="1" thickBot="1" x14ac:dyDescent="0.25">
      <c r="B47" s="4" t="s">
        <v>32</v>
      </c>
      <c r="C47" s="5">
        <v>30</v>
      </c>
      <c r="D47" s="5">
        <v>64</v>
      </c>
      <c r="E47" s="6">
        <f t="shared" si="3"/>
        <v>1.1333333333333333</v>
      </c>
    </row>
    <row r="48" spans="2:5" ht="20.100000000000001" customHeight="1" thickBot="1" x14ac:dyDescent="0.25">
      <c r="B48" s="4" t="s">
        <v>35</v>
      </c>
      <c r="C48" s="5">
        <v>30</v>
      </c>
      <c r="D48" s="5">
        <v>28</v>
      </c>
      <c r="E48" s="6">
        <f t="shared" si="3"/>
        <v>-6.6666666666666666E-2</v>
      </c>
    </row>
    <row r="49" spans="2:5" ht="20.100000000000001" customHeight="1" thickBot="1" x14ac:dyDescent="0.25">
      <c r="B49" s="4" t="s">
        <v>67</v>
      </c>
      <c r="C49" s="5">
        <v>52</v>
      </c>
      <c r="D49" s="5">
        <v>45</v>
      </c>
      <c r="E49" s="6">
        <f t="shared" si="3"/>
        <v>-0.13461538461538461</v>
      </c>
    </row>
    <row r="50" spans="2:5" ht="20.100000000000001" customHeight="1" collapsed="1" thickBot="1" x14ac:dyDescent="0.25">
      <c r="B50" s="4" t="s">
        <v>36</v>
      </c>
      <c r="C50" s="6">
        <f>C44/(C44+C45)</f>
        <v>1</v>
      </c>
      <c r="D50" s="6">
        <f>D44/(D44+D45)</f>
        <v>0.95121951219512191</v>
      </c>
      <c r="E50" s="6">
        <f t="shared" si="3"/>
        <v>-4.8780487804878092E-2</v>
      </c>
    </row>
    <row r="51" spans="2:5" ht="20.100000000000001" customHeight="1" thickBot="1" x14ac:dyDescent="0.25">
      <c r="B51" s="4" t="s">
        <v>37</v>
      </c>
      <c r="C51" s="6">
        <f>C47/(C46+C47)</f>
        <v>1</v>
      </c>
      <c r="D51" s="6">
        <f t="shared" ref="D51" si="4">D47/(D46+D47)</f>
        <v>1</v>
      </c>
      <c r="E51" s="6">
        <f t="shared" si="3"/>
        <v>0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27</v>
      </c>
      <c r="D58" s="5">
        <v>41</v>
      </c>
      <c r="E58" s="6">
        <f>IF(C58&gt;0,(D58-C58)/C58,"-")</f>
        <v>0.51851851851851849</v>
      </c>
    </row>
    <row r="59" spans="2:5" ht="20.100000000000001" customHeight="1" thickBot="1" x14ac:dyDescent="0.25">
      <c r="B59" s="4" t="s">
        <v>41</v>
      </c>
      <c r="C59" s="5">
        <v>13</v>
      </c>
      <c r="D59" s="5">
        <v>20</v>
      </c>
      <c r="E59" s="6">
        <f t="shared" ref="E59:E63" si="5">IF(C59&gt;0,(D59-C59)/C59,"-")</f>
        <v>0.53846153846153844</v>
      </c>
    </row>
    <row r="60" spans="2:5" ht="20.100000000000001" customHeight="1" thickBot="1" x14ac:dyDescent="0.25">
      <c r="B60" s="4" t="s">
        <v>42</v>
      </c>
      <c r="C60" s="5">
        <v>14</v>
      </c>
      <c r="D60" s="5">
        <v>19</v>
      </c>
      <c r="E60" s="6">
        <f t="shared" si="5"/>
        <v>0.35714285714285715</v>
      </c>
    </row>
    <row r="61" spans="2:5" ht="20.100000000000001" customHeight="1" collapsed="1" thickBot="1" x14ac:dyDescent="0.25">
      <c r="B61" s="4" t="s">
        <v>98</v>
      </c>
      <c r="C61" s="6">
        <f>(C59+C60)/C58</f>
        <v>1</v>
      </c>
      <c r="D61" s="6">
        <f>(D59+D60)/D58</f>
        <v>0.95121951219512191</v>
      </c>
      <c r="E61" s="6">
        <f t="shared" si="5"/>
        <v>-4.8780487804878092E-2</v>
      </c>
    </row>
    <row r="62" spans="2:5" ht="20.100000000000001" customHeight="1" thickBot="1" x14ac:dyDescent="0.25">
      <c r="B62" s="4" t="s">
        <v>39</v>
      </c>
      <c r="C62" s="6">
        <v>1</v>
      </c>
      <c r="D62" s="6">
        <v>0.90909090909090906</v>
      </c>
      <c r="E62" s="6">
        <f t="shared" si="5"/>
        <v>-9.0909090909090939E-2</v>
      </c>
    </row>
    <row r="63" spans="2:5" ht="20.100000000000001" customHeight="1" thickBot="1" x14ac:dyDescent="0.25">
      <c r="B63" s="4" t="s">
        <v>40</v>
      </c>
      <c r="C63" s="6">
        <v>1</v>
      </c>
      <c r="D63" s="6">
        <v>1</v>
      </c>
      <c r="E63" s="6">
        <f t="shared" si="5"/>
        <v>0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238</v>
      </c>
      <c r="D70" s="5">
        <v>290</v>
      </c>
      <c r="E70" s="6">
        <f>IF(C70&gt;0,(D70-C70)/C70,"-")</f>
        <v>0.21848739495798319</v>
      </c>
    </row>
    <row r="71" spans="2:10" ht="20.100000000000001" customHeight="1" thickBot="1" x14ac:dyDescent="0.25">
      <c r="B71" s="4" t="s">
        <v>45</v>
      </c>
      <c r="C71" s="5">
        <v>83</v>
      </c>
      <c r="D71" s="5">
        <v>145</v>
      </c>
      <c r="E71" s="6">
        <f t="shared" ref="E71:E77" si="6">IF(C71&gt;0,(D71-C71)/C71,"-")</f>
        <v>0.74698795180722888</v>
      </c>
    </row>
    <row r="72" spans="2:10" ht="20.100000000000001" customHeight="1" thickBot="1" x14ac:dyDescent="0.25">
      <c r="B72" s="4" t="s">
        <v>43</v>
      </c>
      <c r="C72" s="5">
        <v>0</v>
      </c>
      <c r="D72" s="5">
        <v>0</v>
      </c>
      <c r="E72" s="6" t="str">
        <f t="shared" si="6"/>
        <v>-</v>
      </c>
    </row>
    <row r="73" spans="2:10" ht="20.100000000000001" customHeight="1" thickBot="1" x14ac:dyDescent="0.25">
      <c r="B73" s="4" t="s">
        <v>46</v>
      </c>
      <c r="C73" s="5">
        <v>121</v>
      </c>
      <c r="D73" s="5">
        <v>107</v>
      </c>
      <c r="E73" s="6">
        <f t="shared" si="6"/>
        <v>-0.11570247933884298</v>
      </c>
    </row>
    <row r="74" spans="2:10" ht="20.100000000000001" customHeight="1" thickBot="1" x14ac:dyDescent="0.25">
      <c r="B74" s="4" t="s">
        <v>47</v>
      </c>
      <c r="C74" s="5">
        <v>28</v>
      </c>
      <c r="D74" s="5">
        <v>33</v>
      </c>
      <c r="E74" s="6">
        <f t="shared" si="6"/>
        <v>0.17857142857142858</v>
      </c>
    </row>
    <row r="75" spans="2:10" ht="20.100000000000001" customHeight="1" thickBot="1" x14ac:dyDescent="0.25">
      <c r="B75" s="4" t="s">
        <v>48</v>
      </c>
      <c r="C75" s="5">
        <v>6</v>
      </c>
      <c r="D75" s="5">
        <v>5</v>
      </c>
      <c r="E75" s="6">
        <f t="shared" si="6"/>
        <v>-0.16666666666666666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6</v>
      </c>
      <c r="D90" s="5">
        <v>12</v>
      </c>
      <c r="E90" s="6">
        <f>IF(C90&gt;0,(D90-C90)/C90,"-")</f>
        <v>1</v>
      </c>
    </row>
    <row r="91" spans="2:5" ht="29.25" thickBot="1" x14ac:dyDescent="0.25">
      <c r="B91" s="4" t="s">
        <v>52</v>
      </c>
      <c r="C91" s="5">
        <v>12</v>
      </c>
      <c r="D91" s="5">
        <v>5</v>
      </c>
      <c r="E91" s="6">
        <f t="shared" ref="E91:E93" si="7">IF(C91&gt;0,(D91-C91)/C91,"-")</f>
        <v>-0.58333333333333337</v>
      </c>
    </row>
    <row r="92" spans="2:5" ht="29.25" customHeight="1" thickBot="1" x14ac:dyDescent="0.25">
      <c r="B92" s="4" t="s">
        <v>53</v>
      </c>
      <c r="C92" s="5">
        <v>13</v>
      </c>
      <c r="D92" s="5">
        <v>2</v>
      </c>
      <c r="E92" s="6">
        <f t="shared" si="7"/>
        <v>-0.84615384615384615</v>
      </c>
    </row>
    <row r="93" spans="2:5" ht="29.25" customHeight="1" thickBot="1" x14ac:dyDescent="0.25">
      <c r="B93" s="4" t="s">
        <v>54</v>
      </c>
      <c r="C93" s="6">
        <f>(C90+C91)/(C90+C91+C92)</f>
        <v>0.58064516129032262</v>
      </c>
      <c r="D93" s="6">
        <f>(D90+D91)/(D90+D91+D92)</f>
        <v>0.89473684210526316</v>
      </c>
      <c r="E93" s="6">
        <f t="shared" si="7"/>
        <v>0.54093567251461983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31</v>
      </c>
      <c r="D100" s="5">
        <v>19</v>
      </c>
      <c r="E100" s="6">
        <f>IF(C100&gt;0,(D100-C100)/C100,"-")</f>
        <v>-0.38709677419354838</v>
      </c>
    </row>
    <row r="101" spans="2:5" ht="20.100000000000001" customHeight="1" thickBot="1" x14ac:dyDescent="0.25">
      <c r="B101" s="4" t="s">
        <v>41</v>
      </c>
      <c r="C101" s="5">
        <v>14</v>
      </c>
      <c r="D101" s="5">
        <v>9</v>
      </c>
      <c r="E101" s="6">
        <f t="shared" ref="E101:E105" si="8">IF(C101&gt;0,(D101-C101)/C101,"-")</f>
        <v>-0.35714285714285715</v>
      </c>
    </row>
    <row r="102" spans="2:5" ht="20.100000000000001" customHeight="1" thickBot="1" x14ac:dyDescent="0.25">
      <c r="B102" s="4" t="s">
        <v>42</v>
      </c>
      <c r="C102" s="5">
        <v>4</v>
      </c>
      <c r="D102" s="5">
        <v>8</v>
      </c>
      <c r="E102" s="6">
        <f t="shared" si="8"/>
        <v>1</v>
      </c>
    </row>
    <row r="103" spans="2:5" ht="20.100000000000001" customHeight="1" thickBot="1" x14ac:dyDescent="0.25">
      <c r="B103" s="4" t="s">
        <v>98</v>
      </c>
      <c r="C103" s="6">
        <f>(C101+C102)/C100</f>
        <v>0.58064516129032262</v>
      </c>
      <c r="D103" s="6">
        <f>(D101+D102)/D100</f>
        <v>0.89473684210526316</v>
      </c>
      <c r="E103" s="6">
        <f t="shared" si="8"/>
        <v>0.54093567251461983</v>
      </c>
    </row>
    <row r="104" spans="2:5" ht="20.100000000000001" customHeight="1" thickBot="1" x14ac:dyDescent="0.25">
      <c r="B104" s="4" t="s">
        <v>39</v>
      </c>
      <c r="C104" s="6">
        <v>0.60869565217391308</v>
      </c>
      <c r="D104" s="6">
        <v>0.9</v>
      </c>
      <c r="E104" s="6">
        <f t="shared" si="8"/>
        <v>0.47857142857142854</v>
      </c>
    </row>
    <row r="105" spans="2:5" ht="20.100000000000001" customHeight="1" thickBot="1" x14ac:dyDescent="0.25">
      <c r="B105" s="4" t="s">
        <v>40</v>
      </c>
      <c r="C105" s="6">
        <v>0.5</v>
      </c>
      <c r="D105" s="6">
        <v>0.88888888888888884</v>
      </c>
      <c r="E105" s="6">
        <f t="shared" si="8"/>
        <v>0.77777777777777768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19</v>
      </c>
      <c r="D112" s="5">
        <v>36</v>
      </c>
      <c r="E112" s="6">
        <f>IF(C112&gt;0,(D112-C112)/C112,"-")</f>
        <v>0.89473684210526316</v>
      </c>
    </row>
    <row r="113" spans="2:14" ht="15" thickBot="1" x14ac:dyDescent="0.25">
      <c r="B113" s="4" t="s">
        <v>56</v>
      </c>
      <c r="C113" s="5">
        <v>12</v>
      </c>
      <c r="D113" s="5">
        <v>11</v>
      </c>
      <c r="E113" s="6">
        <f t="shared" ref="E113:E114" si="9">IF(C113&gt;0,(D113-C113)/C113,"-")</f>
        <v>-8.3333333333333329E-2</v>
      </c>
    </row>
    <row r="114" spans="2:14" ht="15" thickBot="1" x14ac:dyDescent="0.25">
      <c r="B114" s="4" t="s">
        <v>57</v>
      </c>
      <c r="C114" s="5">
        <v>7</v>
      </c>
      <c r="D114" s="5">
        <v>25</v>
      </c>
      <c r="E114" s="6">
        <f t="shared" si="9"/>
        <v>2.5714285714285716</v>
      </c>
    </row>
    <row r="115" spans="2:14" s="22" customFormat="1" x14ac:dyDescent="0.2"/>
    <row r="116" spans="2:14" s="22" customFormat="1" x14ac:dyDescent="0.2"/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2</v>
      </c>
      <c r="D145" s="10">
        <v>0</v>
      </c>
      <c r="E145" s="10">
        <v>0</v>
      </c>
      <c r="F145" s="10">
        <v>2</v>
      </c>
      <c r="G145" s="10">
        <v>0</v>
      </c>
      <c r="H145" s="10">
        <v>0</v>
      </c>
      <c r="I145" s="10">
        <v>0</v>
      </c>
      <c r="J145" s="10">
        <v>0</v>
      </c>
      <c r="K145" s="6">
        <f t="shared" si="16"/>
        <v>-1</v>
      </c>
      <c r="L145" s="6" t="str">
        <f t="shared" si="15"/>
        <v>-</v>
      </c>
      <c r="M145" s="6" t="str">
        <f t="shared" si="15"/>
        <v>-</v>
      </c>
      <c r="N145" s="6">
        <f t="shared" si="15"/>
        <v>-1</v>
      </c>
    </row>
    <row r="146" spans="2:14" ht="15" thickBot="1" x14ac:dyDescent="0.25">
      <c r="B146" s="4" t="s">
        <v>74</v>
      </c>
      <c r="C146" s="10">
        <v>1</v>
      </c>
      <c r="D146" s="10">
        <v>0</v>
      </c>
      <c r="E146" s="10">
        <v>0</v>
      </c>
      <c r="F146" s="10">
        <v>1</v>
      </c>
      <c r="G146" s="10">
        <v>0</v>
      </c>
      <c r="H146" s="10">
        <v>0</v>
      </c>
      <c r="I146" s="10">
        <v>0</v>
      </c>
      <c r="J146" s="10">
        <v>0</v>
      </c>
      <c r="K146" s="6">
        <f t="shared" si="16"/>
        <v>-1</v>
      </c>
      <c r="L146" s="6" t="str">
        <f t="shared" si="15"/>
        <v>-</v>
      </c>
      <c r="M146" s="6" t="str">
        <f t="shared" si="15"/>
        <v>-</v>
      </c>
      <c r="N146" s="6">
        <f t="shared" si="15"/>
        <v>-1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3</v>
      </c>
      <c r="D148" s="10">
        <v>0</v>
      </c>
      <c r="E148" s="10">
        <v>0</v>
      </c>
      <c r="F148" s="10">
        <v>3</v>
      </c>
      <c r="G148" s="10">
        <v>0</v>
      </c>
      <c r="H148" s="10">
        <v>0</v>
      </c>
      <c r="I148" s="10">
        <v>0</v>
      </c>
      <c r="J148" s="10">
        <v>0</v>
      </c>
      <c r="K148" s="6">
        <f t="shared" ref="K148" si="17">IF(C148=0,"-",(G148-C148)/C148)</f>
        <v>-1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-1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 t="str">
        <f t="shared" si="21"/>
        <v>-</v>
      </c>
      <c r="H149" s="6" t="str">
        <f t="shared" si="21"/>
        <v>-</v>
      </c>
      <c r="I149" s="6" t="str">
        <f t="shared" si="21"/>
        <v>-</v>
      </c>
      <c r="J149" s="6" t="str">
        <f t="shared" si="21"/>
        <v>-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3</v>
      </c>
      <c r="D157" s="19">
        <v>0</v>
      </c>
      <c r="E157" s="18">
        <f>IF(C157=0,"-",(D157-C157)/C157)</f>
        <v>-1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0</v>
      </c>
      <c r="D158" s="19">
        <v>0</v>
      </c>
      <c r="E158" s="18" t="str">
        <f t="shared" ref="E158:E159" si="23">IF(C158=0,"-",(D158-C158)/C158)</f>
        <v>-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1</v>
      </c>
      <c r="D160" s="18" t="str">
        <f>IF(D157=0,"-",D157/(D157+D158+D159))</f>
        <v>-</v>
      </c>
      <c r="E160" s="18" t="str">
        <f>IF(OR(C160="-",D160="-"),"-",(D160-C160)/C160)</f>
        <v>-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0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104</v>
      </c>
      <c r="D170" s="6" t="s">
        <v>104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104</v>
      </c>
      <c r="D171" s="6" t="s">
        <v>104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0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0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3</v>
      </c>
      <c r="D182" s="5">
        <v>0</v>
      </c>
      <c r="E182" s="6">
        <f t="shared" si="26"/>
        <v>-1</v>
      </c>
      <c r="H182" s="13"/>
    </row>
    <row r="183" spans="2:8" ht="15" thickBot="1" x14ac:dyDescent="0.25">
      <c r="B183" s="4" t="s">
        <v>47</v>
      </c>
      <c r="C183" s="5">
        <v>3</v>
      </c>
      <c r="D183" s="5">
        <v>0</v>
      </c>
      <c r="E183" s="6">
        <f t="shared" si="26"/>
        <v>-1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0</v>
      </c>
      <c r="E185" s="6" t="str">
        <f t="shared" si="26"/>
        <v>-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0</v>
      </c>
      <c r="E197" s="6">
        <f t="shared" ref="E197:E200" si="27">IF(C197=0,"-",(D197-C197)/C197)</f>
        <v>-1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</v>
      </c>
      <c r="D199" s="5">
        <v>0</v>
      </c>
      <c r="E199" s="6">
        <f t="shared" si="27"/>
        <v>-1</v>
      </c>
    </row>
    <row r="200" spans="2:5" ht="15" thickBot="1" x14ac:dyDescent="0.25">
      <c r="B200" s="4" t="s">
        <v>85</v>
      </c>
      <c r="C200" s="5">
        <v>1</v>
      </c>
      <c r="D200" s="5">
        <v>0</v>
      </c>
      <c r="E200" s="6">
        <f t="shared" si="27"/>
        <v>-1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0</v>
      </c>
      <c r="E208" s="6">
        <f t="shared" si="28"/>
        <v>-1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0</v>
      </c>
      <c r="E209" s="6">
        <f t="shared" si="28"/>
        <v>-1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0</v>
      </c>
      <c r="D221" s="5">
        <v>0</v>
      </c>
      <c r="E221" s="6" t="str">
        <f t="shared" ref="E221:E223" si="30">IF(C221=0,"-",(D221-C221)/C221)</f>
        <v>-</v>
      </c>
    </row>
    <row r="222" spans="2:5" ht="15" thickBot="1" x14ac:dyDescent="0.25">
      <c r="B222" s="16" t="s">
        <v>92</v>
      </c>
      <c r="C222" s="5">
        <v>1</v>
      </c>
      <c r="D222" s="5">
        <v>1</v>
      </c>
      <c r="E222" s="6">
        <f t="shared" si="30"/>
        <v>0</v>
      </c>
    </row>
    <row r="223" spans="2:5" ht="15" thickBot="1" x14ac:dyDescent="0.25">
      <c r="B223" s="16" t="s">
        <v>93</v>
      </c>
      <c r="C223" s="5">
        <v>0</v>
      </c>
      <c r="D223" s="5">
        <v>1</v>
      </c>
      <c r="E223" s="6" t="str">
        <f t="shared" si="30"/>
        <v>-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1" spans="2:5" ht="27" customHeight="1" x14ac:dyDescent="0.2">
      <c r="B11" s="20" t="str">
        <f>Portada!B9</f>
        <v>3º Trimestre 2021</v>
      </c>
    </row>
    <row r="13" spans="2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2:5" ht="20.100000000000001" customHeight="1" thickBot="1" x14ac:dyDescent="0.25">
      <c r="B14" s="4" t="s">
        <v>22</v>
      </c>
      <c r="C14" s="5">
        <v>9251</v>
      </c>
      <c r="D14" s="5">
        <v>9482</v>
      </c>
      <c r="E14" s="6">
        <f>IF(C14&gt;0,(D14-C14)/C14)</f>
        <v>2.4970273483947682E-2</v>
      </c>
    </row>
    <row r="15" spans="2:5" ht="20.100000000000001" customHeight="1" thickBot="1" x14ac:dyDescent="0.25">
      <c r="B15" s="4" t="s">
        <v>17</v>
      </c>
      <c r="C15" s="5">
        <v>8776</v>
      </c>
      <c r="D15" s="5">
        <v>8858</v>
      </c>
      <c r="E15" s="6">
        <f t="shared" ref="E15:E25" si="0">IF(C15&gt;0,(D15-C15)/C15)</f>
        <v>9.3436645396536011E-3</v>
      </c>
    </row>
    <row r="16" spans="2:5" ht="20.100000000000001" customHeight="1" thickBot="1" x14ac:dyDescent="0.25">
      <c r="B16" s="4" t="s">
        <v>18</v>
      </c>
      <c r="C16" s="5">
        <v>6642</v>
      </c>
      <c r="D16" s="5">
        <v>6492</v>
      </c>
      <c r="E16" s="6">
        <f t="shared" si="0"/>
        <v>-2.2583559168925023E-2</v>
      </c>
    </row>
    <row r="17" spans="2:5" ht="20.100000000000001" customHeight="1" thickBot="1" x14ac:dyDescent="0.25">
      <c r="B17" s="4" t="s">
        <v>19</v>
      </c>
      <c r="C17" s="5">
        <v>2134</v>
      </c>
      <c r="D17" s="5">
        <v>2366</v>
      </c>
      <c r="E17" s="6">
        <f t="shared" si="0"/>
        <v>0.10871602624179943</v>
      </c>
    </row>
    <row r="18" spans="2:5" ht="20.100000000000001" customHeight="1" thickBot="1" x14ac:dyDescent="0.25">
      <c r="B18" s="4" t="s">
        <v>100</v>
      </c>
      <c r="C18" s="5">
        <v>23</v>
      </c>
      <c r="D18" s="5">
        <v>30</v>
      </c>
      <c r="E18" s="6">
        <f>IF(C18=0,"-",(D18-C18)/C18)</f>
        <v>0.30434782608695654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2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0.24316317228805834</v>
      </c>
      <c r="D20" s="6">
        <f>D17/D15</f>
        <v>0.26710318356288099</v>
      </c>
      <c r="E20" s="6">
        <f t="shared" si="0"/>
        <v>9.8452454989617411E-2</v>
      </c>
    </row>
    <row r="21" spans="2:5" ht="30" customHeight="1" thickBot="1" x14ac:dyDescent="0.25">
      <c r="B21" s="4" t="s">
        <v>23</v>
      </c>
      <c r="C21" s="5">
        <v>584</v>
      </c>
      <c r="D21" s="5">
        <v>483</v>
      </c>
      <c r="E21" s="6">
        <f t="shared" si="0"/>
        <v>-0.17294520547945205</v>
      </c>
    </row>
    <row r="22" spans="2:5" ht="20.100000000000001" customHeight="1" thickBot="1" x14ac:dyDescent="0.25">
      <c r="B22" s="4" t="s">
        <v>24</v>
      </c>
      <c r="C22" s="5">
        <v>428</v>
      </c>
      <c r="D22" s="5">
        <v>291</v>
      </c>
      <c r="E22" s="6">
        <f t="shared" si="0"/>
        <v>-0.32009345794392524</v>
      </c>
    </row>
    <row r="23" spans="2:5" ht="20.100000000000001" customHeight="1" thickBot="1" x14ac:dyDescent="0.25">
      <c r="B23" s="4" t="s">
        <v>25</v>
      </c>
      <c r="C23" s="5">
        <v>156</v>
      </c>
      <c r="D23" s="5">
        <v>192</v>
      </c>
      <c r="E23" s="6">
        <f t="shared" si="0"/>
        <v>0.23076923076923078</v>
      </c>
    </row>
    <row r="24" spans="2:5" ht="20.100000000000001" customHeight="1" thickBot="1" x14ac:dyDescent="0.25">
      <c r="B24" s="4" t="s">
        <v>21</v>
      </c>
      <c r="C24" s="6">
        <f>C23/C21</f>
        <v>0.26712328767123289</v>
      </c>
      <c r="D24" s="6">
        <f t="shared" ref="D24" si="1">D23/D21</f>
        <v>0.39751552795031053</v>
      </c>
      <c r="E24" s="6">
        <f t="shared" si="0"/>
        <v>0.4881350533524445</v>
      </c>
    </row>
    <row r="25" spans="2:5" ht="20.100000000000001" customHeight="1" thickBot="1" x14ac:dyDescent="0.25">
      <c r="B25" s="7" t="s">
        <v>26</v>
      </c>
      <c r="C25" s="6">
        <v>0.20043943193601288</v>
      </c>
      <c r="D25" s="6">
        <v>0.20227369517139487</v>
      </c>
      <c r="E25" s="6">
        <f t="shared" si="0"/>
        <v>9.1512095083543937E-3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2305</v>
      </c>
      <c r="D34" s="5">
        <v>2087</v>
      </c>
      <c r="E34" s="6">
        <f>IF(C34&gt;0,(D34-C34)/C34)</f>
        <v>-9.4577006507592196E-2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3</v>
      </c>
      <c r="E35" s="6" t="b">
        <f t="shared" ref="E35:E37" si="2">IF(C35&gt;0,(D35-C35)/C35)</f>
        <v>0</v>
      </c>
    </row>
    <row r="36" spans="2:5" ht="20.100000000000001" customHeight="1" thickBot="1" x14ac:dyDescent="0.25">
      <c r="B36" s="4" t="s">
        <v>28</v>
      </c>
      <c r="C36" s="5">
        <v>1877</v>
      </c>
      <c r="D36" s="5">
        <v>1675</v>
      </c>
      <c r="E36" s="6">
        <f t="shared" si="2"/>
        <v>-0.10761854022376133</v>
      </c>
    </row>
    <row r="37" spans="2:5" ht="20.100000000000001" customHeight="1" thickBot="1" x14ac:dyDescent="0.25">
      <c r="B37" s="4" t="s">
        <v>30</v>
      </c>
      <c r="C37" s="5">
        <v>428</v>
      </c>
      <c r="D37" s="5">
        <v>409</v>
      </c>
      <c r="E37" s="6">
        <f t="shared" si="2"/>
        <v>-4.4392523364485979E-2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1138</v>
      </c>
      <c r="D44" s="5">
        <v>1141</v>
      </c>
      <c r="E44" s="6">
        <f>IF(C44&gt;0,(D44-C44)/C44)</f>
        <v>2.6362038664323375E-3</v>
      </c>
    </row>
    <row r="45" spans="2:5" ht="20.100000000000001" customHeight="1" thickBot="1" x14ac:dyDescent="0.25">
      <c r="B45" s="4" t="s">
        <v>34</v>
      </c>
      <c r="C45" s="5">
        <v>135</v>
      </c>
      <c r="D45" s="5">
        <v>129</v>
      </c>
      <c r="E45" s="6">
        <f t="shared" ref="E45:E51" si="3">IF(C45&gt;0,(D45-C45)/C45)</f>
        <v>-4.4444444444444446E-2</v>
      </c>
    </row>
    <row r="46" spans="2:5" ht="20.100000000000001" customHeight="1" thickBot="1" x14ac:dyDescent="0.25">
      <c r="B46" s="4" t="s">
        <v>31</v>
      </c>
      <c r="C46" s="5">
        <v>160</v>
      </c>
      <c r="D46" s="5">
        <v>228</v>
      </c>
      <c r="E46" s="6">
        <f t="shared" si="3"/>
        <v>0.42499999999999999</v>
      </c>
    </row>
    <row r="47" spans="2:5" ht="20.100000000000001" customHeight="1" thickBot="1" x14ac:dyDescent="0.25">
      <c r="B47" s="4" t="s">
        <v>32</v>
      </c>
      <c r="C47" s="5">
        <v>3009</v>
      </c>
      <c r="D47" s="5">
        <v>3168</v>
      </c>
      <c r="E47" s="6">
        <f t="shared" si="3"/>
        <v>5.2841475573280158E-2</v>
      </c>
    </row>
    <row r="48" spans="2:5" ht="20.100000000000001" customHeight="1" thickBot="1" x14ac:dyDescent="0.25">
      <c r="B48" s="4" t="s">
        <v>35</v>
      </c>
      <c r="C48" s="5">
        <v>1632</v>
      </c>
      <c r="D48" s="5">
        <v>1456</v>
      </c>
      <c r="E48" s="6">
        <f t="shared" si="3"/>
        <v>-0.10784313725490197</v>
      </c>
    </row>
    <row r="49" spans="2:5" ht="20.100000000000001" customHeight="1" thickBot="1" x14ac:dyDescent="0.25">
      <c r="B49" s="4" t="s">
        <v>67</v>
      </c>
      <c r="C49" s="5">
        <v>2172</v>
      </c>
      <c r="D49" s="5">
        <v>1771</v>
      </c>
      <c r="E49" s="6">
        <f t="shared" si="3"/>
        <v>-0.18462246777163904</v>
      </c>
    </row>
    <row r="50" spans="2:5" ht="20.100000000000001" customHeight="1" collapsed="1" thickBot="1" x14ac:dyDescent="0.25">
      <c r="B50" s="4" t="s">
        <v>36</v>
      </c>
      <c r="C50" s="6">
        <f>C44/(C44+C45)</f>
        <v>0.8939512961508248</v>
      </c>
      <c r="D50" s="6">
        <f>D44/(D44+D45)</f>
        <v>0.89842519685039368</v>
      </c>
      <c r="E50" s="6">
        <f t="shared" si="3"/>
        <v>5.0046358440695793E-3</v>
      </c>
    </row>
    <row r="51" spans="2:5" ht="20.100000000000001" customHeight="1" thickBot="1" x14ac:dyDescent="0.25">
      <c r="B51" s="4" t="s">
        <v>37</v>
      </c>
      <c r="C51" s="6">
        <f>C47/(C46+C47)</f>
        <v>0.94951088671505202</v>
      </c>
      <c r="D51" s="6">
        <f>D47/(D46+D47)</f>
        <v>0.93286219081272082</v>
      </c>
      <c r="E51" s="6">
        <f t="shared" si="3"/>
        <v>-1.7533970526582777E-2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1274</v>
      </c>
      <c r="D58" s="5">
        <v>1276</v>
      </c>
      <c r="E58" s="6">
        <f>IF(C58&gt;0,(D58-C58)/C58)</f>
        <v>1.5698587127158557E-3</v>
      </c>
    </row>
    <row r="59" spans="2:5" ht="20.100000000000001" customHeight="1" thickBot="1" x14ac:dyDescent="0.25">
      <c r="B59" s="4" t="s">
        <v>41</v>
      </c>
      <c r="C59" s="5">
        <v>883</v>
      </c>
      <c r="D59" s="5">
        <v>876</v>
      </c>
      <c r="E59" s="6">
        <f t="shared" ref="E59:E63" si="4">IF(C59&gt;0,(D59-C59)/C59)</f>
        <v>-7.9275198187995465E-3</v>
      </c>
    </row>
    <row r="60" spans="2:5" ht="20.100000000000001" customHeight="1" thickBot="1" x14ac:dyDescent="0.25">
      <c r="B60" s="4" t="s">
        <v>42</v>
      </c>
      <c r="C60" s="5">
        <v>256</v>
      </c>
      <c r="D60" s="5">
        <v>267</v>
      </c>
      <c r="E60" s="6">
        <f t="shared" si="4"/>
        <v>4.296875E-2</v>
      </c>
    </row>
    <row r="61" spans="2:5" ht="20.100000000000001" customHeight="1" collapsed="1" thickBot="1" x14ac:dyDescent="0.25">
      <c r="B61" s="4" t="s">
        <v>98</v>
      </c>
      <c r="C61" s="6">
        <f>(C59+C60)/C58</f>
        <v>0.89403453689167978</v>
      </c>
      <c r="D61" s="6">
        <f>(D59+D60)/D58</f>
        <v>0.89576802507836994</v>
      </c>
      <c r="E61" s="6">
        <f t="shared" si="4"/>
        <v>1.9389499120660884E-3</v>
      </c>
    </row>
    <row r="62" spans="2:5" ht="20.100000000000001" customHeight="1" thickBot="1" x14ac:dyDescent="0.25">
      <c r="B62" s="4" t="s">
        <v>39</v>
      </c>
      <c r="C62" s="6">
        <v>0.88123752495009977</v>
      </c>
      <c r="D62" s="6">
        <v>0.87863590772316946</v>
      </c>
      <c r="E62" s="6">
        <f t="shared" si="4"/>
        <v>-2.9522315530964541E-3</v>
      </c>
    </row>
    <row r="63" spans="2:5" ht="20.100000000000001" customHeight="1" thickBot="1" x14ac:dyDescent="0.25">
      <c r="B63" s="4" t="s">
        <v>40</v>
      </c>
      <c r="C63" s="6">
        <v>0.94117647058823528</v>
      </c>
      <c r="D63" s="6">
        <v>0.956989247311828</v>
      </c>
      <c r="E63" s="6">
        <f t="shared" si="4"/>
        <v>1.6801075268817259E-2</v>
      </c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10098</v>
      </c>
      <c r="D70" s="5">
        <v>10435</v>
      </c>
      <c r="E70" s="6">
        <f t="shared" ref="E70:E75" si="5">IF(C70&gt;0,(D70-C70)/C70)</f>
        <v>3.3372945137651017E-2</v>
      </c>
    </row>
    <row r="71" spans="2:10" ht="20.100000000000001" customHeight="1" thickBot="1" x14ac:dyDescent="0.25">
      <c r="B71" s="4" t="s">
        <v>45</v>
      </c>
      <c r="C71" s="5">
        <v>2943</v>
      </c>
      <c r="D71" s="5">
        <v>3004</v>
      </c>
      <c r="E71" s="6">
        <f t="shared" si="5"/>
        <v>2.072714916751614E-2</v>
      </c>
    </row>
    <row r="72" spans="2:10" ht="20.100000000000001" customHeight="1" thickBot="1" x14ac:dyDescent="0.25">
      <c r="B72" s="4" t="s">
        <v>43</v>
      </c>
      <c r="C72" s="5">
        <v>17</v>
      </c>
      <c r="D72" s="5">
        <v>10</v>
      </c>
      <c r="E72" s="6">
        <f t="shared" si="5"/>
        <v>-0.41176470588235292</v>
      </c>
    </row>
    <row r="73" spans="2:10" ht="20.100000000000001" customHeight="1" thickBot="1" x14ac:dyDescent="0.25">
      <c r="B73" s="4" t="s">
        <v>46</v>
      </c>
      <c r="C73" s="5">
        <v>5092</v>
      </c>
      <c r="D73" s="5">
        <v>5529</v>
      </c>
      <c r="E73" s="6">
        <f t="shared" si="5"/>
        <v>8.5820895522388058E-2</v>
      </c>
    </row>
    <row r="74" spans="2:10" ht="20.100000000000001" customHeight="1" thickBot="1" x14ac:dyDescent="0.25">
      <c r="B74" s="4" t="s">
        <v>47</v>
      </c>
      <c r="C74" s="5">
        <v>1588</v>
      </c>
      <c r="D74" s="5">
        <v>1467</v>
      </c>
      <c r="E74" s="6">
        <f t="shared" si="5"/>
        <v>-7.6196473551637278E-2</v>
      </c>
    </row>
    <row r="75" spans="2:10" ht="20.100000000000001" customHeight="1" thickBot="1" x14ac:dyDescent="0.25">
      <c r="B75" s="4" t="s">
        <v>48</v>
      </c>
      <c r="C75" s="5">
        <v>450</v>
      </c>
      <c r="D75" s="5">
        <v>423</v>
      </c>
      <c r="E75" s="6">
        <f t="shared" si="5"/>
        <v>-0.06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>IF(C76&gt;0,(D76-C76)/C76,"-")</f>
        <v>-</v>
      </c>
    </row>
    <row r="77" spans="2:10" ht="20.100000000000001" customHeight="1" thickBot="1" x14ac:dyDescent="0.25">
      <c r="B77" s="4" t="s">
        <v>50</v>
      </c>
      <c r="C77" s="5">
        <v>8</v>
      </c>
      <c r="D77" s="5">
        <v>2</v>
      </c>
      <c r="E77" s="6">
        <f>IF(C77&gt;0,(D77-C77)/C77,"-")</f>
        <v>-0.75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372</v>
      </c>
      <c r="D90" s="5">
        <v>403</v>
      </c>
      <c r="E90" s="6">
        <f>IF(C90&gt;0,(D90-C90)/C90,"-")</f>
        <v>8.3333333333333329E-2</v>
      </c>
    </row>
    <row r="91" spans="2:5" ht="29.25" thickBot="1" x14ac:dyDescent="0.25">
      <c r="B91" s="4" t="s">
        <v>52</v>
      </c>
      <c r="C91" s="5">
        <v>231</v>
      </c>
      <c r="D91" s="5">
        <v>295</v>
      </c>
      <c r="E91" s="6">
        <f t="shared" ref="E91:E93" si="6">IF(C91&gt;0,(D91-C91)/C91,"-")</f>
        <v>0.27705627705627706</v>
      </c>
    </row>
    <row r="92" spans="2:5" ht="29.25" customHeight="1" thickBot="1" x14ac:dyDescent="0.25">
      <c r="B92" s="4" t="s">
        <v>53</v>
      </c>
      <c r="C92" s="5">
        <v>420</v>
      </c>
      <c r="D92" s="5">
        <v>376</v>
      </c>
      <c r="E92" s="6">
        <f t="shared" si="6"/>
        <v>-0.10476190476190476</v>
      </c>
    </row>
    <row r="93" spans="2:5" ht="29.25" customHeight="1" thickBot="1" x14ac:dyDescent="0.25">
      <c r="B93" s="4" t="s">
        <v>54</v>
      </c>
      <c r="C93" s="6">
        <f>(C90+C91)/(C90+C91+C92)</f>
        <v>0.58944281524926689</v>
      </c>
      <c r="D93" s="6">
        <f>(D90+D91)/(D90+D91+D92)</f>
        <v>0.64990689013035385</v>
      </c>
      <c r="E93" s="6">
        <f t="shared" si="6"/>
        <v>0.10257835589278931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1030</v>
      </c>
      <c r="D100" s="5">
        <v>1093</v>
      </c>
      <c r="E100" s="6">
        <f>IF(C100&gt;0,(D100-C100)/C100,"-")</f>
        <v>6.1165048543689322E-2</v>
      </c>
    </row>
    <row r="101" spans="2:5" ht="20.100000000000001" customHeight="1" thickBot="1" x14ac:dyDescent="0.25">
      <c r="B101" s="4" t="s">
        <v>41</v>
      </c>
      <c r="C101" s="5">
        <v>489</v>
      </c>
      <c r="D101" s="5">
        <v>570</v>
      </c>
      <c r="E101" s="6">
        <f t="shared" ref="E101:E105" si="7">IF(C101&gt;0,(D101-C101)/C101,"-")</f>
        <v>0.16564417177914109</v>
      </c>
    </row>
    <row r="102" spans="2:5" ht="20.100000000000001" customHeight="1" thickBot="1" x14ac:dyDescent="0.25">
      <c r="B102" s="4" t="s">
        <v>42</v>
      </c>
      <c r="C102" s="5">
        <v>118</v>
      </c>
      <c r="D102" s="5">
        <v>135</v>
      </c>
      <c r="E102" s="6">
        <f t="shared" si="7"/>
        <v>0.1440677966101695</v>
      </c>
    </row>
    <row r="103" spans="2:5" ht="20.100000000000001" customHeight="1" thickBot="1" x14ac:dyDescent="0.25">
      <c r="B103" s="4" t="s">
        <v>98</v>
      </c>
      <c r="C103" s="6">
        <f>(C101+C102)/C100</f>
        <v>0.58932038834951461</v>
      </c>
      <c r="D103" s="6">
        <f>(D101+D102)/D100</f>
        <v>0.64501372369624888</v>
      </c>
      <c r="E103" s="6">
        <f t="shared" si="7"/>
        <v>9.4504341692152036E-2</v>
      </c>
    </row>
    <row r="104" spans="2:5" ht="20.100000000000001" customHeight="1" thickBot="1" x14ac:dyDescent="0.25">
      <c r="B104" s="4" t="s">
        <v>39</v>
      </c>
      <c r="C104" s="6">
        <v>0.60147601476014756</v>
      </c>
      <c r="D104" s="6">
        <v>0.64772727272727271</v>
      </c>
      <c r="E104" s="6">
        <f t="shared" si="7"/>
        <v>7.6896263245956539E-2</v>
      </c>
    </row>
    <row r="105" spans="2:5" ht="20.100000000000001" customHeight="1" thickBot="1" x14ac:dyDescent="0.25">
      <c r="B105" s="4" t="s">
        <v>40</v>
      </c>
      <c r="C105" s="6">
        <v>0.54377880184331795</v>
      </c>
      <c r="D105" s="6">
        <v>0.63380281690140849</v>
      </c>
      <c r="E105" s="6">
        <f t="shared" si="7"/>
        <v>0.16555263786106483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1548</v>
      </c>
      <c r="D112" s="5">
        <v>1333</v>
      </c>
      <c r="E112" s="6">
        <f>IF(C112&gt;0,(D112-C112)/C112,"-")</f>
        <v>-0.1388888888888889</v>
      </c>
    </row>
    <row r="113" spans="2:14" ht="15" thickBot="1" x14ac:dyDescent="0.25">
      <c r="B113" s="4" t="s">
        <v>56</v>
      </c>
      <c r="C113" s="5">
        <v>626</v>
      </c>
      <c r="D113" s="5">
        <v>572</v>
      </c>
      <c r="E113" s="6">
        <f t="shared" ref="E113:E114" si="8">IF(C113&gt;0,(D113-C113)/C113,"-")</f>
        <v>-8.6261980830670923E-2</v>
      </c>
    </row>
    <row r="114" spans="2:14" ht="15" thickBot="1" x14ac:dyDescent="0.25">
      <c r="B114" s="4" t="s">
        <v>57</v>
      </c>
      <c r="C114" s="5">
        <v>922</v>
      </c>
      <c r="D114" s="5">
        <v>761</v>
      </c>
      <c r="E114" s="6">
        <f t="shared" si="8"/>
        <v>-0.17462039045553146</v>
      </c>
    </row>
    <row r="115" spans="2:14" x14ac:dyDescent="0.2">
      <c r="B115" s="22"/>
      <c r="C115" s="22"/>
      <c r="D115" s="22"/>
      <c r="E115" s="22"/>
      <c r="F115" s="22"/>
      <c r="G115" s="22"/>
      <c r="H115" s="22"/>
      <c r="I115" s="22"/>
      <c r="J115" s="22"/>
    </row>
    <row r="116" spans="2:14" x14ac:dyDescent="0.2">
      <c r="B116" s="22"/>
      <c r="C116" s="22"/>
      <c r="D116" s="22"/>
      <c r="E116" s="22"/>
      <c r="F116" s="22"/>
      <c r="G116" s="22"/>
      <c r="H116" s="22"/>
      <c r="I116" s="22"/>
      <c r="J116" s="22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12</v>
      </c>
      <c r="D128" s="10">
        <v>4</v>
      </c>
      <c r="E128" s="10">
        <v>3</v>
      </c>
      <c r="F128" s="10">
        <v>19</v>
      </c>
      <c r="G128" s="10">
        <v>5</v>
      </c>
      <c r="H128" s="10">
        <v>6</v>
      </c>
      <c r="I128" s="10">
        <v>2</v>
      </c>
      <c r="J128" s="10">
        <v>13</v>
      </c>
      <c r="K128" s="6">
        <f>IF(C128=0,"-",(G128-C128)/C128)</f>
        <v>-0.58333333333333337</v>
      </c>
      <c r="L128" s="6">
        <f t="shared" ref="L128:N128" si="9">IF(D128=0,"-",(H128-D128)/D128)</f>
        <v>0.5</v>
      </c>
      <c r="M128" s="6">
        <f t="shared" si="9"/>
        <v>-0.33333333333333331</v>
      </c>
      <c r="N128" s="6">
        <f t="shared" si="9"/>
        <v>-0.31578947368421051</v>
      </c>
    </row>
    <row r="129" spans="2:14" ht="15" thickBot="1" x14ac:dyDescent="0.25">
      <c r="B129" s="4" t="s">
        <v>64</v>
      </c>
      <c r="C129" s="10">
        <v>2</v>
      </c>
      <c r="D129" s="10">
        <v>1</v>
      </c>
      <c r="E129" s="10">
        <v>0</v>
      </c>
      <c r="F129" s="10">
        <v>3</v>
      </c>
      <c r="G129" s="10">
        <v>4</v>
      </c>
      <c r="H129" s="10">
        <v>0</v>
      </c>
      <c r="I129" s="10">
        <v>0</v>
      </c>
      <c r="J129" s="10">
        <v>4</v>
      </c>
      <c r="K129" s="6">
        <f t="shared" ref="K129:K133" si="10">IF(C129=0,"-",(G129-C129)/C129)</f>
        <v>1</v>
      </c>
      <c r="L129" s="6">
        <f t="shared" ref="L129:L133" si="11">IF(D129=0,"-",(H129-D129)/D129)</f>
        <v>-1</v>
      </c>
      <c r="M129" s="6" t="str">
        <f t="shared" ref="M129:M133" si="12">IF(E129=0,"-",(I129-E129)/E129)</f>
        <v>-</v>
      </c>
      <c r="N129" s="6">
        <f t="shared" ref="N129:N133" si="13">IF(F129=0,"-",(J129-F129)/F129)</f>
        <v>0.33333333333333331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0"/>
        <v>-</v>
      </c>
      <c r="L130" s="6" t="str">
        <f t="shared" si="11"/>
        <v>-</v>
      </c>
      <c r="M130" s="6" t="str">
        <f t="shared" si="12"/>
        <v>-</v>
      </c>
      <c r="N130" s="6" t="str">
        <f t="shared" si="13"/>
        <v>-</v>
      </c>
    </row>
    <row r="131" spans="2:14" ht="15" thickBot="1" x14ac:dyDescent="0.25">
      <c r="B131" s="7" t="s">
        <v>66</v>
      </c>
      <c r="C131" s="10">
        <v>1</v>
      </c>
      <c r="D131" s="10">
        <v>0</v>
      </c>
      <c r="E131" s="10">
        <v>0</v>
      </c>
      <c r="F131" s="10">
        <v>1</v>
      </c>
      <c r="G131" s="10">
        <v>0</v>
      </c>
      <c r="H131" s="10">
        <v>0</v>
      </c>
      <c r="I131" s="10">
        <v>0</v>
      </c>
      <c r="J131" s="10">
        <v>0</v>
      </c>
      <c r="K131" s="6">
        <f t="shared" si="10"/>
        <v>-1</v>
      </c>
      <c r="L131" s="6" t="str">
        <f t="shared" si="11"/>
        <v>-</v>
      </c>
      <c r="M131" s="6" t="str">
        <f t="shared" si="12"/>
        <v>-</v>
      </c>
      <c r="N131" s="6">
        <f t="shared" si="13"/>
        <v>-1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3</v>
      </c>
      <c r="H132" s="10">
        <v>0</v>
      </c>
      <c r="I132" s="10">
        <v>0</v>
      </c>
      <c r="J132" s="10">
        <v>3</v>
      </c>
      <c r="K132" s="6" t="str">
        <f t="shared" si="10"/>
        <v>-</v>
      </c>
      <c r="L132" s="6" t="str">
        <f t="shared" si="11"/>
        <v>-</v>
      </c>
      <c r="M132" s="6" t="str">
        <f t="shared" si="12"/>
        <v>-</v>
      </c>
      <c r="N132" s="6" t="str">
        <f t="shared" si="13"/>
        <v>-</v>
      </c>
    </row>
    <row r="133" spans="2:14" ht="15" thickBot="1" x14ac:dyDescent="0.25">
      <c r="B133" s="4" t="s">
        <v>68</v>
      </c>
      <c r="C133" s="10">
        <v>15</v>
      </c>
      <c r="D133" s="10">
        <v>5</v>
      </c>
      <c r="E133" s="10">
        <v>3</v>
      </c>
      <c r="F133" s="10">
        <v>23</v>
      </c>
      <c r="G133" s="10">
        <v>12</v>
      </c>
      <c r="H133" s="10">
        <v>6</v>
      </c>
      <c r="I133" s="10">
        <v>2</v>
      </c>
      <c r="J133" s="10">
        <v>20</v>
      </c>
      <c r="K133" s="6">
        <f t="shared" si="10"/>
        <v>-0.2</v>
      </c>
      <c r="L133" s="6">
        <f t="shared" si="11"/>
        <v>0.2</v>
      </c>
      <c r="M133" s="6">
        <f t="shared" si="12"/>
        <v>-0.33333333333333331</v>
      </c>
      <c r="N133" s="6">
        <f t="shared" si="13"/>
        <v>-0.13043478260869565</v>
      </c>
    </row>
    <row r="134" spans="2:14" ht="15" thickBot="1" x14ac:dyDescent="0.25">
      <c r="B134" s="4" t="s">
        <v>36</v>
      </c>
      <c r="C134" s="6">
        <f>IF(C128=0,"-",C128/(C128+C129))</f>
        <v>0.8571428571428571</v>
      </c>
      <c r="D134" s="6">
        <f>IF(D128=0,"-",D128/(D128+D129))</f>
        <v>0.8</v>
      </c>
      <c r="E134" s="6">
        <f t="shared" ref="E134:J134" si="14">IF(E128=0,"-",E128/(E128+E129))</f>
        <v>1</v>
      </c>
      <c r="F134" s="6">
        <f t="shared" si="14"/>
        <v>0.86363636363636365</v>
      </c>
      <c r="G134" s="6">
        <f t="shared" si="14"/>
        <v>0.55555555555555558</v>
      </c>
      <c r="H134" s="6">
        <f t="shared" si="14"/>
        <v>1</v>
      </c>
      <c r="I134" s="6">
        <f t="shared" si="14"/>
        <v>1</v>
      </c>
      <c r="J134" s="6">
        <f t="shared" si="14"/>
        <v>0.76470588235294112</v>
      </c>
      <c r="K134" s="6">
        <f>IF(OR(C134="-",G134="-"),"-",(G134-C134)/C134)</f>
        <v>-0.3518518518518518</v>
      </c>
      <c r="L134" s="6">
        <f t="shared" ref="L134:N135" si="15">IF(OR(D134="-",H134="-"),"-",(H134-D134)/D134)</f>
        <v>0.24999999999999994</v>
      </c>
      <c r="M134" s="6">
        <f t="shared" si="15"/>
        <v>0</v>
      </c>
      <c r="N134" s="6">
        <f t="shared" si="15"/>
        <v>-0.11455108359133134</v>
      </c>
    </row>
    <row r="135" spans="2:14" ht="15" thickBot="1" x14ac:dyDescent="0.25">
      <c r="B135" s="4" t="s">
        <v>37</v>
      </c>
      <c r="C135" s="6">
        <f>IF(C131=0,"-",C131/(C130+C131))</f>
        <v>1</v>
      </c>
      <c r="D135" s="6" t="str">
        <f t="shared" ref="D135:J135" si="16">IF(D131=0,"-",D131/(D130+D131))</f>
        <v>-</v>
      </c>
      <c r="E135" s="6" t="str">
        <f t="shared" si="16"/>
        <v>-</v>
      </c>
      <c r="F135" s="6">
        <f t="shared" si="16"/>
        <v>1</v>
      </c>
      <c r="G135" s="6" t="str">
        <f t="shared" si="16"/>
        <v>-</v>
      </c>
      <c r="H135" s="6" t="str">
        <f t="shared" si="16"/>
        <v>-</v>
      </c>
      <c r="I135" s="6" t="str">
        <f t="shared" si="16"/>
        <v>-</v>
      </c>
      <c r="J135" s="6" t="str">
        <f t="shared" si="16"/>
        <v>-</v>
      </c>
      <c r="K135" s="6" t="str">
        <f>IF(OR(C135="-",G135="-"),"-",(G135-C135)/C135)</f>
        <v>-</v>
      </c>
      <c r="L135" s="6" t="str">
        <f t="shared" si="15"/>
        <v>-</v>
      </c>
      <c r="M135" s="6" t="str">
        <f t="shared" si="15"/>
        <v>-</v>
      </c>
      <c r="N135" s="6" t="str">
        <f t="shared" si="15"/>
        <v>-</v>
      </c>
    </row>
    <row r="136" spans="2:14" x14ac:dyDescent="0.2">
      <c r="C136" s="13"/>
    </row>
    <row r="137" spans="2:14" x14ac:dyDescent="0.2">
      <c r="C137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29</v>
      </c>
      <c r="D143" s="10">
        <v>0</v>
      </c>
      <c r="E143" s="10">
        <v>4</v>
      </c>
      <c r="F143" s="10">
        <v>33</v>
      </c>
      <c r="G143" s="10">
        <v>18</v>
      </c>
      <c r="H143" s="10">
        <v>0</v>
      </c>
      <c r="I143" s="10">
        <v>1</v>
      </c>
      <c r="J143" s="10">
        <v>19</v>
      </c>
      <c r="K143" s="6">
        <f>IF(C143=0,"-",(G143-C143)/C143)</f>
        <v>-0.37931034482758619</v>
      </c>
      <c r="L143" s="6" t="str">
        <f t="shared" ref="L143:N147" si="17">IF(D143=0,"-",(H143-D143)/D143)</f>
        <v>-</v>
      </c>
      <c r="M143" s="6">
        <f t="shared" si="17"/>
        <v>-0.75</v>
      </c>
      <c r="N143" s="6">
        <f t="shared" si="17"/>
        <v>-0.42424242424242425</v>
      </c>
    </row>
    <row r="144" spans="2:14" ht="15" thickBot="1" x14ac:dyDescent="0.25">
      <c r="B144" s="4" t="s">
        <v>72</v>
      </c>
      <c r="C144" s="10">
        <v>5</v>
      </c>
      <c r="D144" s="10">
        <v>0</v>
      </c>
      <c r="E144" s="10">
        <v>0</v>
      </c>
      <c r="F144" s="10">
        <v>5</v>
      </c>
      <c r="G144" s="10">
        <v>1</v>
      </c>
      <c r="H144" s="10">
        <v>0</v>
      </c>
      <c r="I144" s="10">
        <v>2</v>
      </c>
      <c r="J144" s="10">
        <v>3</v>
      </c>
      <c r="K144" s="6">
        <f t="shared" ref="K144:K147" si="18">IF(C144=0,"-",(G144-C144)/C144)</f>
        <v>-0.8</v>
      </c>
      <c r="L144" s="6" t="str">
        <f t="shared" si="17"/>
        <v>-</v>
      </c>
      <c r="M144" s="6" t="str">
        <f t="shared" si="17"/>
        <v>-</v>
      </c>
      <c r="N144" s="6">
        <f t="shared" si="17"/>
        <v>-0.4</v>
      </c>
    </row>
    <row r="145" spans="2:14" ht="15" thickBot="1" x14ac:dyDescent="0.25">
      <c r="B145" s="4" t="s">
        <v>73</v>
      </c>
      <c r="C145" s="10">
        <v>129</v>
      </c>
      <c r="D145" s="10">
        <v>0</v>
      </c>
      <c r="E145" s="10">
        <v>21</v>
      </c>
      <c r="F145" s="10">
        <v>150</v>
      </c>
      <c r="G145" s="10">
        <v>146</v>
      </c>
      <c r="H145" s="10">
        <v>0</v>
      </c>
      <c r="I145" s="10">
        <v>13</v>
      </c>
      <c r="J145" s="10">
        <v>159</v>
      </c>
      <c r="K145" s="6">
        <f t="shared" si="18"/>
        <v>0.13178294573643412</v>
      </c>
      <c r="L145" s="6" t="str">
        <f t="shared" si="17"/>
        <v>-</v>
      </c>
      <c r="M145" s="6">
        <f t="shared" si="17"/>
        <v>-0.38095238095238093</v>
      </c>
      <c r="N145" s="6">
        <f t="shared" si="17"/>
        <v>0.06</v>
      </c>
    </row>
    <row r="146" spans="2:14" ht="15" thickBot="1" x14ac:dyDescent="0.25">
      <c r="B146" s="4" t="s">
        <v>74</v>
      </c>
      <c r="C146" s="10">
        <v>24</v>
      </c>
      <c r="D146" s="10">
        <v>0</v>
      </c>
      <c r="E146" s="10">
        <v>3</v>
      </c>
      <c r="F146" s="10">
        <v>27</v>
      </c>
      <c r="G146" s="10">
        <v>12</v>
      </c>
      <c r="H146" s="10">
        <v>0</v>
      </c>
      <c r="I146" s="10">
        <v>1</v>
      </c>
      <c r="J146" s="10">
        <v>13</v>
      </c>
      <c r="K146" s="6">
        <f t="shared" si="18"/>
        <v>-0.5</v>
      </c>
      <c r="L146" s="6" t="str">
        <f t="shared" si="17"/>
        <v>-</v>
      </c>
      <c r="M146" s="6">
        <f t="shared" si="17"/>
        <v>-0.66666666666666663</v>
      </c>
      <c r="N146" s="6">
        <f t="shared" si="17"/>
        <v>-0.51851851851851849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1</v>
      </c>
      <c r="J147" s="10">
        <v>1</v>
      </c>
      <c r="K147" s="6" t="str">
        <f t="shared" si="18"/>
        <v>-</v>
      </c>
      <c r="L147" s="6" t="str">
        <f t="shared" si="17"/>
        <v>-</v>
      </c>
      <c r="M147" s="6" t="str">
        <f t="shared" si="17"/>
        <v>-</v>
      </c>
      <c r="N147" s="6" t="str">
        <f t="shared" si="17"/>
        <v>-</v>
      </c>
    </row>
    <row r="148" spans="2:14" ht="15" thickBot="1" x14ac:dyDescent="0.25">
      <c r="B148" s="7" t="s">
        <v>68</v>
      </c>
      <c r="C148" s="10">
        <v>187</v>
      </c>
      <c r="D148" s="10">
        <v>0</v>
      </c>
      <c r="E148" s="10">
        <v>28</v>
      </c>
      <c r="F148" s="10">
        <v>215</v>
      </c>
      <c r="G148" s="10">
        <v>177</v>
      </c>
      <c r="H148" s="10">
        <v>0</v>
      </c>
      <c r="I148" s="10">
        <v>18</v>
      </c>
      <c r="J148" s="10">
        <v>195</v>
      </c>
      <c r="K148" s="6">
        <f t="shared" ref="K148" si="19">IF(C148=0,"-",(G148-C148)/C148)</f>
        <v>-5.3475935828877004E-2</v>
      </c>
      <c r="L148" s="6" t="str">
        <f t="shared" ref="L148" si="20">IF(D148=0,"-",(H148-D148)/D148)</f>
        <v>-</v>
      </c>
      <c r="M148" s="6">
        <f t="shared" ref="M148" si="21">IF(E148=0,"-",(I148-E148)/E148)</f>
        <v>-0.35714285714285715</v>
      </c>
      <c r="N148" s="6">
        <f t="shared" ref="N148" si="22">IF(F148=0,"-",(J148-F148)/F148)</f>
        <v>-9.3023255813953487E-2</v>
      </c>
    </row>
    <row r="149" spans="2:14" ht="29.25" thickBot="1" x14ac:dyDescent="0.25">
      <c r="B149" s="7" t="s">
        <v>76</v>
      </c>
      <c r="C149" s="6">
        <f>IF(C143=0,"-",(C143/(C143+C145)))</f>
        <v>0.18354430379746836</v>
      </c>
      <c r="D149" s="6" t="str">
        <f t="shared" ref="D149:J149" si="23">IF(D143=0,"-",(D143/(D143+D145)))</f>
        <v>-</v>
      </c>
      <c r="E149" s="6">
        <f t="shared" si="23"/>
        <v>0.16</v>
      </c>
      <c r="F149" s="6">
        <f t="shared" si="23"/>
        <v>0.18032786885245902</v>
      </c>
      <c r="G149" s="6">
        <f t="shared" si="23"/>
        <v>0.10975609756097561</v>
      </c>
      <c r="H149" s="6" t="str">
        <f t="shared" si="23"/>
        <v>-</v>
      </c>
      <c r="I149" s="6">
        <f t="shared" si="23"/>
        <v>7.1428571428571425E-2</v>
      </c>
      <c r="J149" s="6">
        <f t="shared" si="23"/>
        <v>0.10674157303370786</v>
      </c>
      <c r="K149" s="6">
        <f>IF(OR(C149="-",G149="-"),"-",(G149-C149)/C149)</f>
        <v>-0.40201850294365016</v>
      </c>
      <c r="L149" s="6" t="str">
        <f t="shared" ref="L149:N150" si="24">IF(OR(D149="-",H149="-"),"-",(H149-D149)/D149)</f>
        <v>-</v>
      </c>
      <c r="M149" s="6">
        <f t="shared" si="24"/>
        <v>-0.5535714285714286</v>
      </c>
      <c r="N149" s="6">
        <f t="shared" si="24"/>
        <v>-0.40806945863125643</v>
      </c>
    </row>
    <row r="150" spans="2:14" ht="29.25" thickBot="1" x14ac:dyDescent="0.25">
      <c r="B150" s="7" t="s">
        <v>77</v>
      </c>
      <c r="C150" s="6">
        <f>IF(C144=0,"-",(C144/(C144+C146)))</f>
        <v>0.17241379310344829</v>
      </c>
      <c r="D150" s="6" t="str">
        <f t="shared" ref="D150:J150" si="25">IF(D144=0,"-",(D144/(D144+D146)))</f>
        <v>-</v>
      </c>
      <c r="E150" s="6" t="str">
        <f t="shared" si="25"/>
        <v>-</v>
      </c>
      <c r="F150" s="6">
        <f t="shared" si="25"/>
        <v>0.15625</v>
      </c>
      <c r="G150" s="6">
        <f t="shared" si="25"/>
        <v>7.6923076923076927E-2</v>
      </c>
      <c r="H150" s="6" t="str">
        <f t="shared" si="25"/>
        <v>-</v>
      </c>
      <c r="I150" s="6">
        <f t="shared" si="25"/>
        <v>0.66666666666666663</v>
      </c>
      <c r="J150" s="6">
        <f t="shared" si="25"/>
        <v>0.1875</v>
      </c>
      <c r="K150" s="6">
        <f>IF(OR(C150="-",G150="-"),"-",(G150-C150)/C150)</f>
        <v>-0.55384615384615388</v>
      </c>
      <c r="L150" s="6" t="str">
        <f t="shared" si="24"/>
        <v>-</v>
      </c>
      <c r="M150" s="6" t="str">
        <f t="shared" si="24"/>
        <v>-</v>
      </c>
      <c r="N150" s="6">
        <f t="shared" si="24"/>
        <v>0.2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157</v>
      </c>
      <c r="D157" s="19">
        <v>145</v>
      </c>
      <c r="E157" s="18">
        <f>IF(C157=0,"-",(D157-C157)/C157)</f>
        <v>-7.6433121019108277E-2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30</v>
      </c>
      <c r="D158" s="19">
        <v>28</v>
      </c>
      <c r="E158" s="18">
        <f t="shared" ref="E158:E159" si="26">IF(C158=0,"-",(D158-C158)/C158)</f>
        <v>-6.6666666666666666E-2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26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0.83957219251336901</v>
      </c>
      <c r="D160" s="18">
        <f>IF(D157=0,"-",D157/(D157+D158+D159))</f>
        <v>0.83333333333333337</v>
      </c>
      <c r="E160" s="18">
        <f>IF(OR(C160="-",D160="-"),"-",(D160-C160)/C160)</f>
        <v>-7.4309978768577348E-3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5" thickBot="1" x14ac:dyDescent="0.25">
      <c r="B161" s="4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22</v>
      </c>
      <c r="D166" s="5">
        <v>17</v>
      </c>
      <c r="E166" s="6">
        <f t="shared" ref="E166:E168" si="27">IF(C166=0,"-",(D166-C166)/C166)</f>
        <v>-0.22727272727272727</v>
      </c>
    </row>
    <row r="167" spans="2:14" ht="20.100000000000001" customHeight="1" thickBot="1" x14ac:dyDescent="0.25">
      <c r="B167" s="4" t="s">
        <v>41</v>
      </c>
      <c r="C167" s="5">
        <v>15</v>
      </c>
      <c r="D167" s="5">
        <v>10</v>
      </c>
      <c r="E167" s="6">
        <f t="shared" si="27"/>
        <v>-0.33333333333333331</v>
      </c>
    </row>
    <row r="168" spans="2:14" ht="20.100000000000001" customHeight="1" thickBot="1" x14ac:dyDescent="0.25">
      <c r="B168" s="4" t="s">
        <v>42</v>
      </c>
      <c r="C168" s="5">
        <v>4</v>
      </c>
      <c r="D168" s="5">
        <v>3</v>
      </c>
      <c r="E168" s="6">
        <f t="shared" si="27"/>
        <v>-0.25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0.86363636363636365</v>
      </c>
      <c r="D169" s="6">
        <f>IF(D166=0,"-",(D167+D168)/D166)</f>
        <v>0.76470588235294112</v>
      </c>
      <c r="E169" s="6">
        <f t="shared" ref="E169:E171" si="28">IF(OR(C169="-",D169="-"),"-",(D169-C169)/C169)</f>
        <v>-0.11455108359133134</v>
      </c>
    </row>
    <row r="170" spans="2:14" ht="20.100000000000001" customHeight="1" thickBot="1" x14ac:dyDescent="0.25">
      <c r="B170" s="4" t="s">
        <v>39</v>
      </c>
      <c r="C170" s="6">
        <v>0.83333333333333337</v>
      </c>
      <c r="D170" s="6">
        <v>0.76923076923076927</v>
      </c>
      <c r="E170" s="6">
        <f t="shared" si="28"/>
        <v>-7.6923076923076913E-2</v>
      </c>
    </row>
    <row r="171" spans="2:14" ht="20.100000000000001" customHeight="1" thickBot="1" x14ac:dyDescent="0.25">
      <c r="B171" s="4" t="s">
        <v>40</v>
      </c>
      <c r="C171" s="6">
        <v>1</v>
      </c>
      <c r="D171" s="6">
        <v>0.75</v>
      </c>
      <c r="E171" s="6">
        <f t="shared" si="28"/>
        <v>-0.25</v>
      </c>
    </row>
    <row r="177" spans="2:10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10" ht="15" thickBot="1" x14ac:dyDescent="0.25">
      <c r="B178" s="15" t="s">
        <v>81</v>
      </c>
      <c r="C178" s="5">
        <v>20</v>
      </c>
      <c r="D178" s="5">
        <v>31</v>
      </c>
      <c r="E178" s="6">
        <f>IF(C178=0,"-",(D178-C178)/C178)</f>
        <v>0.55000000000000004</v>
      </c>
      <c r="H178" s="13"/>
    </row>
    <row r="179" spans="2:10" ht="15" thickBot="1" x14ac:dyDescent="0.25">
      <c r="B179" s="4" t="s">
        <v>43</v>
      </c>
      <c r="C179" s="5">
        <v>16</v>
      </c>
      <c r="D179" s="5">
        <v>16</v>
      </c>
      <c r="E179" s="6">
        <f t="shared" ref="E179:E185" si="29">IF(C179=0,"-",(D179-C179)/C179)</f>
        <v>0</v>
      </c>
      <c r="H179" s="13"/>
    </row>
    <row r="180" spans="2:10" ht="15" thickBot="1" x14ac:dyDescent="0.25">
      <c r="B180" s="4" t="s">
        <v>47</v>
      </c>
      <c r="C180" s="5">
        <v>1</v>
      </c>
      <c r="D180" s="5">
        <v>9</v>
      </c>
      <c r="E180" s="6">
        <f t="shared" si="29"/>
        <v>8</v>
      </c>
      <c r="H180" s="13"/>
    </row>
    <row r="181" spans="2:10" ht="15" thickBot="1" x14ac:dyDescent="0.25">
      <c r="B181" s="4" t="s">
        <v>78</v>
      </c>
      <c r="C181" s="5">
        <v>3</v>
      </c>
      <c r="D181" s="5">
        <v>6</v>
      </c>
      <c r="E181" s="6">
        <f t="shared" si="29"/>
        <v>1</v>
      </c>
      <c r="H181" s="13"/>
    </row>
    <row r="182" spans="2:10" ht="15" thickBot="1" x14ac:dyDescent="0.25">
      <c r="B182" s="15" t="s">
        <v>79</v>
      </c>
      <c r="C182" s="5">
        <v>299</v>
      </c>
      <c r="D182" s="5">
        <v>216</v>
      </c>
      <c r="E182" s="6">
        <f t="shared" si="29"/>
        <v>-0.27759197324414714</v>
      </c>
      <c r="H182" s="13"/>
    </row>
    <row r="183" spans="2:10" ht="15" thickBot="1" x14ac:dyDescent="0.25">
      <c r="B183" s="4" t="s">
        <v>47</v>
      </c>
      <c r="C183" s="5">
        <v>269</v>
      </c>
      <c r="D183" s="5">
        <v>202</v>
      </c>
      <c r="E183" s="6">
        <f t="shared" si="29"/>
        <v>-0.24907063197026022</v>
      </c>
      <c r="H183" s="13"/>
    </row>
    <row r="184" spans="2:10" ht="15" thickBot="1" x14ac:dyDescent="0.25">
      <c r="B184" s="4" t="s">
        <v>70</v>
      </c>
      <c r="C184" s="5">
        <v>0</v>
      </c>
      <c r="D184" s="5">
        <v>0</v>
      </c>
      <c r="E184" s="6" t="str">
        <f t="shared" si="29"/>
        <v>-</v>
      </c>
      <c r="H184" s="13"/>
    </row>
    <row r="185" spans="2:10" ht="15" thickBot="1" x14ac:dyDescent="0.25">
      <c r="B185" s="4" t="s">
        <v>80</v>
      </c>
      <c r="C185" s="5">
        <v>30</v>
      </c>
      <c r="D185" s="5">
        <v>14</v>
      </c>
      <c r="E185" s="6">
        <f t="shared" si="29"/>
        <v>-0.53333333333333333</v>
      </c>
      <c r="H185" s="13"/>
    </row>
    <row r="186" spans="2:10" x14ac:dyDescent="0.2">
      <c r="B186" s="22"/>
      <c r="C186" s="22"/>
      <c r="D186" s="22"/>
      <c r="E186" s="22"/>
      <c r="F186" s="22"/>
      <c r="G186" s="22"/>
      <c r="H186" s="22"/>
      <c r="I186" s="22"/>
      <c r="J186" s="22"/>
    </row>
    <row r="187" spans="2:10" x14ac:dyDescent="0.2">
      <c r="B187" s="22"/>
      <c r="C187" s="22"/>
      <c r="D187" s="22"/>
      <c r="E187" s="22"/>
      <c r="F187" s="22"/>
      <c r="G187" s="22"/>
      <c r="H187" s="22"/>
      <c r="I187" s="22"/>
      <c r="J187" s="22"/>
    </row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16</v>
      </c>
      <c r="D197" s="5">
        <v>9</v>
      </c>
      <c r="E197" s="6">
        <f t="shared" ref="E197:E200" si="30">IF(C197=0,"-",(D197-C197)/C197)</f>
        <v>-0.4375</v>
      </c>
    </row>
    <row r="198" spans="2:5" ht="15" thickBot="1" x14ac:dyDescent="0.25">
      <c r="B198" s="4" t="s">
        <v>83</v>
      </c>
      <c r="C198" s="5">
        <v>4</v>
      </c>
      <c r="D198" s="5">
        <v>1</v>
      </c>
      <c r="E198" s="6">
        <f t="shared" si="30"/>
        <v>-0.75</v>
      </c>
    </row>
    <row r="199" spans="2:5" ht="15" thickBot="1" x14ac:dyDescent="0.25">
      <c r="B199" s="4" t="s">
        <v>84</v>
      </c>
      <c r="C199" s="5">
        <v>20</v>
      </c>
      <c r="D199" s="5">
        <v>10</v>
      </c>
      <c r="E199" s="6">
        <f t="shared" si="30"/>
        <v>-0.5</v>
      </c>
    </row>
    <row r="200" spans="2:5" ht="15" thickBot="1" x14ac:dyDescent="0.25">
      <c r="B200" s="4" t="s">
        <v>85</v>
      </c>
      <c r="C200" s="5">
        <v>14</v>
      </c>
      <c r="D200" s="5">
        <v>5</v>
      </c>
      <c r="E200" s="6">
        <f t="shared" si="30"/>
        <v>-0.6428571428571429</v>
      </c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31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16</v>
      </c>
      <c r="D208" s="5">
        <v>9</v>
      </c>
      <c r="E208" s="6">
        <f t="shared" si="31"/>
        <v>-0.4375</v>
      </c>
    </row>
    <row r="209" spans="2:5" ht="20.100000000000001" customHeight="1" thickBot="1" x14ac:dyDescent="0.25">
      <c r="B209" s="17" t="s">
        <v>86</v>
      </c>
      <c r="C209" s="5">
        <v>13</v>
      </c>
      <c r="D209" s="5">
        <v>9</v>
      </c>
      <c r="E209" s="6">
        <f t="shared" si="31"/>
        <v>-0.30769230769230771</v>
      </c>
    </row>
    <row r="210" spans="2:5" ht="20.100000000000001" customHeight="1" thickBot="1" x14ac:dyDescent="0.25">
      <c r="B210" s="17" t="s">
        <v>87</v>
      </c>
      <c r="C210" s="5">
        <v>3</v>
      </c>
      <c r="D210" s="5">
        <v>0</v>
      </c>
      <c r="E210" s="6">
        <f t="shared" si="31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4</v>
      </c>
      <c r="D212" s="5">
        <v>1</v>
      </c>
      <c r="E212" s="6">
        <f>IF(C212=0,"-",(D212-C212)/C212)</f>
        <v>-0.75</v>
      </c>
    </row>
    <row r="213" spans="2:5" ht="15" thickBot="1" x14ac:dyDescent="0.25">
      <c r="B213" s="17" t="s">
        <v>86</v>
      </c>
      <c r="C213" s="5">
        <v>4</v>
      </c>
      <c r="D213" s="5">
        <v>1</v>
      </c>
      <c r="E213" s="6">
        <f t="shared" ref="E213:E214" si="32">IF(C213=0,"-",(D213-C213)/C213)</f>
        <v>-0.75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32"/>
        <v>-</v>
      </c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17</v>
      </c>
      <c r="D221" s="5">
        <v>32</v>
      </c>
      <c r="E221" s="6">
        <f t="shared" ref="E221:E223" si="33">IF(C221=0,"-",(D221-C221)/C221)</f>
        <v>0.88235294117647056</v>
      </c>
    </row>
    <row r="222" spans="2:5" ht="15" thickBot="1" x14ac:dyDescent="0.25">
      <c r="B222" s="16" t="s">
        <v>92</v>
      </c>
      <c r="C222" s="5">
        <v>24</v>
      </c>
      <c r="D222" s="5">
        <v>16</v>
      </c>
      <c r="E222" s="6">
        <f t="shared" si="33"/>
        <v>-0.33333333333333331</v>
      </c>
    </row>
    <row r="223" spans="2:5" ht="15" thickBot="1" x14ac:dyDescent="0.25">
      <c r="B223" s="16" t="s">
        <v>93</v>
      </c>
      <c r="C223" s="5">
        <v>67</v>
      </c>
      <c r="D223" s="5">
        <v>59</v>
      </c>
      <c r="E223" s="6">
        <f t="shared" si="33"/>
        <v>-0.11940298507462686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fitToWidth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865</v>
      </c>
      <c r="D14" s="5">
        <v>1372</v>
      </c>
      <c r="E14" s="6">
        <f>IF(C14&gt;0,(D14-C14)/C14)</f>
        <v>0.58612716763005779</v>
      </c>
    </row>
    <row r="15" spans="1:5" ht="20.100000000000001" customHeight="1" thickBot="1" x14ac:dyDescent="0.25">
      <c r="B15" s="4" t="s">
        <v>17</v>
      </c>
      <c r="C15" s="5">
        <v>665</v>
      </c>
      <c r="D15" s="5">
        <v>1254</v>
      </c>
      <c r="E15" s="6">
        <f t="shared" ref="E15:E25" si="0">IF(C15&gt;0,(D15-C15)/C15)</f>
        <v>0.88571428571428568</v>
      </c>
    </row>
    <row r="16" spans="1:5" ht="20.100000000000001" customHeight="1" thickBot="1" x14ac:dyDescent="0.25">
      <c r="B16" s="4" t="s">
        <v>18</v>
      </c>
      <c r="C16" s="5">
        <v>408</v>
      </c>
      <c r="D16" s="5">
        <v>772</v>
      </c>
      <c r="E16" s="6">
        <f t="shared" si="0"/>
        <v>0.89215686274509809</v>
      </c>
    </row>
    <row r="17" spans="2:5" ht="20.100000000000001" customHeight="1" thickBot="1" x14ac:dyDescent="0.25">
      <c r="B17" s="4" t="s">
        <v>19</v>
      </c>
      <c r="C17" s="5">
        <v>257</v>
      </c>
      <c r="D17" s="5">
        <v>482</v>
      </c>
      <c r="E17" s="6">
        <f t="shared" si="0"/>
        <v>0.8754863813229572</v>
      </c>
    </row>
    <row r="18" spans="2:5" ht="20.100000000000001" customHeight="1" thickBot="1" x14ac:dyDescent="0.25">
      <c r="B18" s="4" t="s">
        <v>100</v>
      </c>
      <c r="C18" s="5">
        <v>0</v>
      </c>
      <c r="D18" s="5">
        <v>4</v>
      </c>
      <c r="E18" s="6" t="str">
        <f>IF(C18=0,"-",(D18-C18)/C18)</f>
        <v>-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0.38646616541353385</v>
      </c>
      <c r="D20" s="6">
        <f>D17/D15</f>
        <v>0.38437001594896331</v>
      </c>
      <c r="E20" s="6">
        <f t="shared" si="0"/>
        <v>-5.4238886923712419E-3</v>
      </c>
    </row>
    <row r="21" spans="2:5" ht="30" customHeight="1" thickBot="1" x14ac:dyDescent="0.25">
      <c r="B21" s="4" t="s">
        <v>23</v>
      </c>
      <c r="C21" s="5">
        <v>96</v>
      </c>
      <c r="D21" s="5">
        <v>170</v>
      </c>
      <c r="E21" s="6">
        <f t="shared" si="0"/>
        <v>0.77083333333333337</v>
      </c>
    </row>
    <row r="22" spans="2:5" ht="20.100000000000001" customHeight="1" thickBot="1" x14ac:dyDescent="0.25">
      <c r="B22" s="4" t="s">
        <v>24</v>
      </c>
      <c r="C22" s="5">
        <v>47</v>
      </c>
      <c r="D22" s="5">
        <v>90</v>
      </c>
      <c r="E22" s="6">
        <f t="shared" si="0"/>
        <v>0.91489361702127658</v>
      </c>
    </row>
    <row r="23" spans="2:5" ht="20.100000000000001" customHeight="1" thickBot="1" x14ac:dyDescent="0.25">
      <c r="B23" s="4" t="s">
        <v>25</v>
      </c>
      <c r="C23" s="5">
        <v>49</v>
      </c>
      <c r="D23" s="5">
        <v>80</v>
      </c>
      <c r="E23" s="6">
        <f t="shared" si="0"/>
        <v>0.63265306122448983</v>
      </c>
    </row>
    <row r="24" spans="2:5" ht="20.100000000000001" customHeight="1" thickBot="1" x14ac:dyDescent="0.25">
      <c r="B24" s="4" t="s">
        <v>21</v>
      </c>
      <c r="C24" s="6">
        <f>C23/C21</f>
        <v>0.51041666666666663</v>
      </c>
      <c r="D24" s="6">
        <f t="shared" ref="D24" si="1">D23/D21</f>
        <v>0.47058823529411764</v>
      </c>
      <c r="E24" s="6">
        <f t="shared" si="0"/>
        <v>-7.803121248499395E-2</v>
      </c>
    </row>
    <row r="25" spans="2:5" ht="20.100000000000001" customHeight="1" thickBot="1" x14ac:dyDescent="0.25">
      <c r="B25" s="7" t="s">
        <v>26</v>
      </c>
      <c r="C25" s="6">
        <v>9.8762131776901546E-2</v>
      </c>
      <c r="D25" s="6">
        <v>0.18700536410123345</v>
      </c>
      <c r="E25" s="6">
        <f t="shared" si="0"/>
        <v>0.89349258401660181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204</v>
      </c>
      <c r="D34" s="5">
        <v>260</v>
      </c>
      <c r="E34" s="6">
        <f>IF(C34&gt;0,(D34-C34)/C34,"-")</f>
        <v>0.27450980392156865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168</v>
      </c>
      <c r="D36" s="5">
        <v>224</v>
      </c>
      <c r="E36" s="6">
        <f t="shared" si="2"/>
        <v>0.33333333333333331</v>
      </c>
    </row>
    <row r="37" spans="2:5" ht="20.100000000000001" customHeight="1" thickBot="1" x14ac:dyDescent="0.25">
      <c r="B37" s="4" t="s">
        <v>30</v>
      </c>
      <c r="C37" s="5">
        <v>36</v>
      </c>
      <c r="D37" s="5">
        <v>36</v>
      </c>
      <c r="E37" s="6">
        <f t="shared" si="2"/>
        <v>0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138</v>
      </c>
      <c r="D44" s="5">
        <v>175</v>
      </c>
      <c r="E44" s="6">
        <f>IF(C44&gt;0,(D44-C44)/C44,"-")</f>
        <v>0.26811594202898553</v>
      </c>
    </row>
    <row r="45" spans="2:5" ht="20.100000000000001" customHeight="1" thickBot="1" x14ac:dyDescent="0.25">
      <c r="B45" s="4" t="s">
        <v>34</v>
      </c>
      <c r="C45" s="5">
        <v>21</v>
      </c>
      <c r="D45" s="5">
        <v>9</v>
      </c>
      <c r="E45" s="6">
        <f t="shared" ref="E45:E51" si="3">IF(C45&gt;0,(D45-C45)/C45,"-")</f>
        <v>-0.5714285714285714</v>
      </c>
    </row>
    <row r="46" spans="2:5" ht="20.100000000000001" customHeight="1" thickBot="1" x14ac:dyDescent="0.25">
      <c r="B46" s="4" t="s">
        <v>31</v>
      </c>
      <c r="C46" s="5">
        <v>20</v>
      </c>
      <c r="D46" s="5">
        <v>15</v>
      </c>
      <c r="E46" s="6">
        <f t="shared" si="3"/>
        <v>-0.25</v>
      </c>
    </row>
    <row r="47" spans="2:5" ht="20.100000000000001" customHeight="1" thickBot="1" x14ac:dyDescent="0.25">
      <c r="B47" s="4" t="s">
        <v>32</v>
      </c>
      <c r="C47" s="5">
        <v>227</v>
      </c>
      <c r="D47" s="5">
        <v>330</v>
      </c>
      <c r="E47" s="6">
        <f t="shared" si="3"/>
        <v>0.45374449339207046</v>
      </c>
    </row>
    <row r="48" spans="2:5" ht="20.100000000000001" customHeight="1" thickBot="1" x14ac:dyDescent="0.25">
      <c r="B48" s="4" t="s">
        <v>35</v>
      </c>
      <c r="C48" s="5">
        <v>117</v>
      </c>
      <c r="D48" s="5">
        <v>204</v>
      </c>
      <c r="E48" s="6">
        <f t="shared" si="3"/>
        <v>0.74358974358974361</v>
      </c>
    </row>
    <row r="49" spans="2:5" ht="20.100000000000001" customHeight="1" thickBot="1" x14ac:dyDescent="0.25">
      <c r="B49" s="4" t="s">
        <v>67</v>
      </c>
      <c r="C49" s="5">
        <v>398</v>
      </c>
      <c r="D49" s="5">
        <v>462</v>
      </c>
      <c r="E49" s="6">
        <f t="shared" si="3"/>
        <v>0.16080402010050251</v>
      </c>
    </row>
    <row r="50" spans="2:5" ht="20.100000000000001" customHeight="1" collapsed="1" thickBot="1" x14ac:dyDescent="0.25">
      <c r="B50" s="4" t="s">
        <v>36</v>
      </c>
      <c r="C50" s="6">
        <f>C44/(C44+C45)</f>
        <v>0.86792452830188682</v>
      </c>
      <c r="D50" s="6">
        <f>D44/(D44+D45)</f>
        <v>0.95108695652173914</v>
      </c>
      <c r="E50" s="6">
        <f t="shared" si="3"/>
        <v>9.5817580340264621E-2</v>
      </c>
    </row>
    <row r="51" spans="2:5" ht="20.100000000000001" customHeight="1" thickBot="1" x14ac:dyDescent="0.25">
      <c r="B51" s="4" t="s">
        <v>37</v>
      </c>
      <c r="C51" s="6">
        <f>C47/(C46+C47)</f>
        <v>0.91902834008097167</v>
      </c>
      <c r="D51" s="6">
        <f t="shared" ref="D51" si="4">D47/(D46+D47)</f>
        <v>0.95652173913043481</v>
      </c>
      <c r="E51" s="6">
        <f t="shared" si="3"/>
        <v>4.0796782225627291E-2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164</v>
      </c>
      <c r="D58" s="5">
        <v>185</v>
      </c>
      <c r="E58" s="6">
        <f>IF(C58&gt;0,(D58-C58)/C58,"-")</f>
        <v>0.12804878048780488</v>
      </c>
    </row>
    <row r="59" spans="2:5" ht="20.100000000000001" customHeight="1" thickBot="1" x14ac:dyDescent="0.25">
      <c r="B59" s="4" t="s">
        <v>41</v>
      </c>
      <c r="C59" s="5">
        <v>85</v>
      </c>
      <c r="D59" s="5">
        <v>107</v>
      </c>
      <c r="E59" s="6">
        <f t="shared" ref="E59:E63" si="5">IF(C59&gt;0,(D59-C59)/C59,"-")</f>
        <v>0.25882352941176473</v>
      </c>
    </row>
    <row r="60" spans="2:5" ht="20.100000000000001" customHeight="1" thickBot="1" x14ac:dyDescent="0.25">
      <c r="B60" s="4" t="s">
        <v>42</v>
      </c>
      <c r="C60" s="5">
        <v>53</v>
      </c>
      <c r="D60" s="5">
        <v>69</v>
      </c>
      <c r="E60" s="6">
        <f t="shared" si="5"/>
        <v>0.30188679245283018</v>
      </c>
    </row>
    <row r="61" spans="2:5" ht="20.100000000000001" customHeight="1" collapsed="1" thickBot="1" x14ac:dyDescent="0.25">
      <c r="B61" s="4" t="s">
        <v>98</v>
      </c>
      <c r="C61" s="6">
        <f>(C59+C60)/C58</f>
        <v>0.84146341463414631</v>
      </c>
      <c r="D61" s="6">
        <f>(D59+D60)/D58</f>
        <v>0.9513513513513514</v>
      </c>
      <c r="E61" s="6">
        <f t="shared" si="5"/>
        <v>0.13059146102624375</v>
      </c>
    </row>
    <row r="62" spans="2:5" ht="20.100000000000001" customHeight="1" thickBot="1" x14ac:dyDescent="0.25">
      <c r="B62" s="4" t="s">
        <v>39</v>
      </c>
      <c r="C62" s="6">
        <v>0.80952380952380953</v>
      </c>
      <c r="D62" s="6">
        <v>0.93043478260869561</v>
      </c>
      <c r="E62" s="6">
        <f t="shared" si="5"/>
        <v>0.14936061381074162</v>
      </c>
    </row>
    <row r="63" spans="2:5" ht="20.100000000000001" customHeight="1" thickBot="1" x14ac:dyDescent="0.25">
      <c r="B63" s="4" t="s">
        <v>40</v>
      </c>
      <c r="C63" s="6">
        <v>0.89830508474576276</v>
      </c>
      <c r="D63" s="6">
        <v>0.98571428571428577</v>
      </c>
      <c r="E63" s="6">
        <f t="shared" si="5"/>
        <v>9.7304582210242588E-2</v>
      </c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840</v>
      </c>
      <c r="D70" s="5">
        <v>1509</v>
      </c>
      <c r="E70" s="6">
        <f>IF(C70&gt;0,(D70-C70)/C70,"-")</f>
        <v>0.79642857142857137</v>
      </c>
    </row>
    <row r="71" spans="2:10" ht="20.100000000000001" customHeight="1" thickBot="1" x14ac:dyDescent="0.25">
      <c r="B71" s="4" t="s">
        <v>45</v>
      </c>
      <c r="C71" s="5">
        <v>287</v>
      </c>
      <c r="D71" s="5">
        <v>563</v>
      </c>
      <c r="E71" s="6">
        <f t="shared" ref="E71:E77" si="6">IF(C71&gt;0,(D71-C71)/C71,"-")</f>
        <v>0.9616724738675958</v>
      </c>
    </row>
    <row r="72" spans="2:10" ht="20.100000000000001" customHeight="1" thickBot="1" x14ac:dyDescent="0.25">
      <c r="B72" s="4" t="s">
        <v>43</v>
      </c>
      <c r="C72" s="5">
        <v>0</v>
      </c>
      <c r="D72" s="5">
        <v>2</v>
      </c>
      <c r="E72" s="6" t="str">
        <f t="shared" si="6"/>
        <v>-</v>
      </c>
    </row>
    <row r="73" spans="2:10" ht="20.100000000000001" customHeight="1" thickBot="1" x14ac:dyDescent="0.25">
      <c r="B73" s="4" t="s">
        <v>46</v>
      </c>
      <c r="C73" s="5">
        <v>376</v>
      </c>
      <c r="D73" s="5">
        <v>689</v>
      </c>
      <c r="E73" s="6">
        <f t="shared" si="6"/>
        <v>0.83244680851063835</v>
      </c>
    </row>
    <row r="74" spans="2:10" ht="20.100000000000001" customHeight="1" thickBot="1" x14ac:dyDescent="0.25">
      <c r="B74" s="4" t="s">
        <v>47</v>
      </c>
      <c r="C74" s="5">
        <v>121</v>
      </c>
      <c r="D74" s="5">
        <v>202</v>
      </c>
      <c r="E74" s="6">
        <f t="shared" si="6"/>
        <v>0.66942148760330578</v>
      </c>
    </row>
    <row r="75" spans="2:10" ht="20.100000000000001" customHeight="1" thickBot="1" x14ac:dyDescent="0.25">
      <c r="B75" s="4" t="s">
        <v>48</v>
      </c>
      <c r="C75" s="5">
        <v>56</v>
      </c>
      <c r="D75" s="5">
        <v>52</v>
      </c>
      <c r="E75" s="6">
        <f t="shared" si="6"/>
        <v>-7.1428571428571425E-2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73</v>
      </c>
      <c r="D90" s="5">
        <v>61</v>
      </c>
      <c r="E90" s="6">
        <f>IF(C90&gt;0,(D90-C90)/C90,"-")</f>
        <v>-0.16438356164383561</v>
      </c>
    </row>
    <row r="91" spans="2:5" ht="29.25" thickBot="1" x14ac:dyDescent="0.25">
      <c r="B91" s="4" t="s">
        <v>52</v>
      </c>
      <c r="C91" s="5">
        <v>46</v>
      </c>
      <c r="D91" s="5">
        <v>47</v>
      </c>
      <c r="E91" s="6">
        <f t="shared" ref="E91:E93" si="7">IF(C91&gt;0,(D91-C91)/C91,"-")</f>
        <v>2.1739130434782608E-2</v>
      </c>
    </row>
    <row r="92" spans="2:5" ht="29.25" customHeight="1" thickBot="1" x14ac:dyDescent="0.25">
      <c r="B92" s="4" t="s">
        <v>53</v>
      </c>
      <c r="C92" s="5">
        <v>42</v>
      </c>
      <c r="D92" s="5">
        <v>43</v>
      </c>
      <c r="E92" s="6">
        <f t="shared" si="7"/>
        <v>2.3809523809523808E-2</v>
      </c>
    </row>
    <row r="93" spans="2:5" ht="29.25" customHeight="1" thickBot="1" x14ac:dyDescent="0.25">
      <c r="B93" s="4" t="s">
        <v>54</v>
      </c>
      <c r="C93" s="6">
        <f>(C90+C91)/(C90+C91+C92)</f>
        <v>0.73913043478260865</v>
      </c>
      <c r="D93" s="6">
        <f>(D90+D91)/(D90+D91+D92)</f>
        <v>0.71523178807947019</v>
      </c>
      <c r="E93" s="6">
        <f t="shared" si="7"/>
        <v>-3.2333463186599097E-2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161</v>
      </c>
      <c r="D100" s="5">
        <v>152</v>
      </c>
      <c r="E100" s="6">
        <f>IF(C100&gt;0,(D100-C100)/C100,"-")</f>
        <v>-5.5900621118012424E-2</v>
      </c>
    </row>
    <row r="101" spans="2:5" ht="20.100000000000001" customHeight="1" thickBot="1" x14ac:dyDescent="0.25">
      <c r="B101" s="4" t="s">
        <v>41</v>
      </c>
      <c r="C101" s="5">
        <v>69</v>
      </c>
      <c r="D101" s="5">
        <v>70</v>
      </c>
      <c r="E101" s="6">
        <f t="shared" ref="E101:E105" si="8">IF(C101&gt;0,(D101-C101)/C101,"-")</f>
        <v>1.4492753623188406E-2</v>
      </c>
    </row>
    <row r="102" spans="2:5" ht="20.100000000000001" customHeight="1" thickBot="1" x14ac:dyDescent="0.25">
      <c r="B102" s="4" t="s">
        <v>42</v>
      </c>
      <c r="C102" s="5">
        <v>50</v>
      </c>
      <c r="D102" s="5">
        <v>39</v>
      </c>
      <c r="E102" s="6">
        <f t="shared" si="8"/>
        <v>-0.22</v>
      </c>
    </row>
    <row r="103" spans="2:5" ht="20.100000000000001" customHeight="1" thickBot="1" x14ac:dyDescent="0.25">
      <c r="B103" s="4" t="s">
        <v>98</v>
      </c>
      <c r="C103" s="6">
        <f>(C101+C102)/C100</f>
        <v>0.73913043478260865</v>
      </c>
      <c r="D103" s="6">
        <f>(D101+D102)/D100</f>
        <v>0.71710526315789469</v>
      </c>
      <c r="E103" s="6">
        <f t="shared" si="8"/>
        <v>-2.9798761609907121E-2</v>
      </c>
    </row>
    <row r="104" spans="2:5" ht="20.100000000000001" customHeight="1" thickBot="1" x14ac:dyDescent="0.25">
      <c r="B104" s="4" t="s">
        <v>39</v>
      </c>
      <c r="C104" s="6">
        <v>0.73404255319148937</v>
      </c>
      <c r="D104" s="6">
        <v>0.73684210526315785</v>
      </c>
      <c r="E104" s="6">
        <f t="shared" si="8"/>
        <v>3.8138825324179394E-3</v>
      </c>
    </row>
    <row r="105" spans="2:5" ht="20.100000000000001" customHeight="1" thickBot="1" x14ac:dyDescent="0.25">
      <c r="B105" s="4" t="s">
        <v>40</v>
      </c>
      <c r="C105" s="6">
        <v>0.74626865671641796</v>
      </c>
      <c r="D105" s="6">
        <v>0.68421052631578949</v>
      </c>
      <c r="E105" s="6">
        <f t="shared" si="8"/>
        <v>-8.3157894736842139E-2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160</v>
      </c>
      <c r="D112" s="5">
        <v>175</v>
      </c>
      <c r="E112" s="6">
        <f>IF(C112&gt;0,(D112-C112)/C112,"-")</f>
        <v>9.375E-2</v>
      </c>
    </row>
    <row r="113" spans="2:14" ht="15" thickBot="1" x14ac:dyDescent="0.25">
      <c r="B113" s="4" t="s">
        <v>56</v>
      </c>
      <c r="C113" s="5">
        <v>115</v>
      </c>
      <c r="D113" s="5">
        <v>98</v>
      </c>
      <c r="E113" s="6">
        <f t="shared" ref="E113:E114" si="9">IF(C113&gt;0,(D113-C113)/C113,"-")</f>
        <v>-0.14782608695652175</v>
      </c>
    </row>
    <row r="114" spans="2:14" ht="15" thickBot="1" x14ac:dyDescent="0.25">
      <c r="B114" s="4" t="s">
        <v>57</v>
      </c>
      <c r="C114" s="5">
        <v>45</v>
      </c>
      <c r="D114" s="5">
        <v>77</v>
      </c>
      <c r="E114" s="6">
        <f t="shared" si="9"/>
        <v>0.71111111111111114</v>
      </c>
    </row>
    <row r="115" spans="2:14" x14ac:dyDescent="0.2">
      <c r="B115" s="22"/>
      <c r="C115" s="22"/>
      <c r="D115" s="22"/>
      <c r="E115" s="22"/>
      <c r="F115" s="22"/>
      <c r="G115" s="22"/>
      <c r="H115" s="22"/>
      <c r="I115" s="22"/>
      <c r="J115" s="22"/>
    </row>
    <row r="116" spans="2:14" x14ac:dyDescent="0.2">
      <c r="B116" s="22"/>
      <c r="C116" s="22"/>
      <c r="D116" s="22"/>
      <c r="E116" s="22"/>
      <c r="F116" s="22"/>
      <c r="G116" s="22"/>
      <c r="H116" s="22"/>
      <c r="I116" s="22"/>
      <c r="J116" s="22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0</v>
      </c>
      <c r="F128" s="10">
        <v>1</v>
      </c>
      <c r="G128" s="10">
        <v>1</v>
      </c>
      <c r="H128" s="10">
        <v>0</v>
      </c>
      <c r="I128" s="10">
        <v>0</v>
      </c>
      <c r="J128" s="10">
        <v>1</v>
      </c>
      <c r="K128" s="6">
        <f>IF(C128=0,"-",(G128-C128)/C128)</f>
        <v>0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0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0</v>
      </c>
      <c r="F133" s="10">
        <v>1</v>
      </c>
      <c r="G133" s="10">
        <v>1</v>
      </c>
      <c r="H133" s="10">
        <v>0</v>
      </c>
      <c r="I133" s="10">
        <v>0</v>
      </c>
      <c r="J133" s="10">
        <v>1</v>
      </c>
      <c r="K133" s="6">
        <f t="shared" si="11"/>
        <v>0</v>
      </c>
      <c r="L133" s="6" t="str">
        <f t="shared" si="10"/>
        <v>-</v>
      </c>
      <c r="M133" s="6" t="str">
        <f t="shared" si="10"/>
        <v>-</v>
      </c>
      <c r="N133" s="6">
        <f t="shared" si="10"/>
        <v>0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3</v>
      </c>
      <c r="D143" s="10">
        <v>0</v>
      </c>
      <c r="E143" s="10">
        <v>0</v>
      </c>
      <c r="F143" s="10">
        <v>3</v>
      </c>
      <c r="G143" s="10">
        <v>3</v>
      </c>
      <c r="H143" s="10">
        <v>0</v>
      </c>
      <c r="I143" s="10">
        <v>0</v>
      </c>
      <c r="J143" s="10">
        <v>3</v>
      </c>
      <c r="K143" s="6">
        <f>IF(C143=0,"-",(G143-C143)/C143)</f>
        <v>0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0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1</v>
      </c>
      <c r="H144" s="10">
        <v>0</v>
      </c>
      <c r="I144" s="10">
        <v>0</v>
      </c>
      <c r="J144" s="10">
        <v>1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10</v>
      </c>
      <c r="D145" s="10">
        <v>0</v>
      </c>
      <c r="E145" s="10">
        <v>4</v>
      </c>
      <c r="F145" s="10">
        <v>14</v>
      </c>
      <c r="G145" s="10">
        <v>17</v>
      </c>
      <c r="H145" s="10">
        <v>0</v>
      </c>
      <c r="I145" s="10">
        <v>0</v>
      </c>
      <c r="J145" s="10">
        <v>17</v>
      </c>
      <c r="K145" s="6">
        <f t="shared" si="16"/>
        <v>0.7</v>
      </c>
      <c r="L145" s="6" t="str">
        <f t="shared" si="15"/>
        <v>-</v>
      </c>
      <c r="M145" s="6">
        <f t="shared" si="15"/>
        <v>-1</v>
      </c>
      <c r="N145" s="6">
        <f t="shared" si="15"/>
        <v>0.21428571428571427</v>
      </c>
    </row>
    <row r="146" spans="2:14" ht="15" thickBot="1" x14ac:dyDescent="0.25">
      <c r="B146" s="4" t="s">
        <v>74</v>
      </c>
      <c r="C146" s="10">
        <v>3</v>
      </c>
      <c r="D146" s="10">
        <v>0</v>
      </c>
      <c r="E146" s="10">
        <v>3</v>
      </c>
      <c r="F146" s="10">
        <v>6</v>
      </c>
      <c r="G146" s="10">
        <v>3</v>
      </c>
      <c r="H146" s="10">
        <v>0</v>
      </c>
      <c r="I146" s="10">
        <v>1</v>
      </c>
      <c r="J146" s="10">
        <v>4</v>
      </c>
      <c r="K146" s="6">
        <f t="shared" si="16"/>
        <v>0</v>
      </c>
      <c r="L146" s="6" t="str">
        <f t="shared" si="15"/>
        <v>-</v>
      </c>
      <c r="M146" s="6">
        <f t="shared" si="15"/>
        <v>-0.66666666666666663</v>
      </c>
      <c r="N146" s="6">
        <f t="shared" si="15"/>
        <v>-0.33333333333333331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1</v>
      </c>
      <c r="H147" s="10">
        <v>0</v>
      </c>
      <c r="I147" s="10">
        <v>0</v>
      </c>
      <c r="J147" s="10">
        <v>1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16</v>
      </c>
      <c r="D148" s="10">
        <v>0</v>
      </c>
      <c r="E148" s="10">
        <v>7</v>
      </c>
      <c r="F148" s="10">
        <v>23</v>
      </c>
      <c r="G148" s="10">
        <v>25</v>
      </c>
      <c r="H148" s="10">
        <v>0</v>
      </c>
      <c r="I148" s="10">
        <v>1</v>
      </c>
      <c r="J148" s="10">
        <v>26</v>
      </c>
      <c r="K148" s="6">
        <f t="shared" ref="K148" si="17">IF(C148=0,"-",(G148-C148)/C148)</f>
        <v>0.5625</v>
      </c>
      <c r="L148" s="6" t="str">
        <f t="shared" ref="L148" si="18">IF(D148=0,"-",(H148-D148)/D148)</f>
        <v>-</v>
      </c>
      <c r="M148" s="6">
        <f t="shared" ref="M148" si="19">IF(E148=0,"-",(I148-E148)/E148)</f>
        <v>-0.8571428571428571</v>
      </c>
      <c r="N148" s="6">
        <f t="shared" ref="N148" si="20">IF(F148=0,"-",(J148-F148)/F148)</f>
        <v>0.13043478260869565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0.23076923076923078</v>
      </c>
      <c r="D149" s="6" t="str">
        <f t="shared" si="21"/>
        <v>-</v>
      </c>
      <c r="E149" s="6" t="str">
        <f t="shared" si="21"/>
        <v>-</v>
      </c>
      <c r="F149" s="6">
        <f t="shared" si="21"/>
        <v>0.17647058823529413</v>
      </c>
      <c r="G149" s="6">
        <f t="shared" si="21"/>
        <v>0.15</v>
      </c>
      <c r="H149" s="6" t="str">
        <f t="shared" si="21"/>
        <v>-</v>
      </c>
      <c r="I149" s="6" t="str">
        <f t="shared" si="21"/>
        <v>-</v>
      </c>
      <c r="J149" s="6">
        <f t="shared" si="21"/>
        <v>0.15</v>
      </c>
      <c r="K149" s="6">
        <f>IF(OR(C149="-",G149="-"),"-",(G149-C149)/C149)</f>
        <v>-0.35000000000000003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-0.15000000000000008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>
        <f t="shared" si="21"/>
        <v>0.25</v>
      </c>
      <c r="H150" s="6" t="str">
        <f t="shared" si="21"/>
        <v>-</v>
      </c>
      <c r="I150" s="6" t="str">
        <f t="shared" si="21"/>
        <v>-</v>
      </c>
      <c r="J150" s="6">
        <f t="shared" si="21"/>
        <v>0.2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13</v>
      </c>
      <c r="D157" s="19">
        <v>20</v>
      </c>
      <c r="E157" s="18">
        <f>IF(C157=0,"-",(D157-C157)/C157)</f>
        <v>0.53846153846153844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3</v>
      </c>
      <c r="D158" s="19">
        <v>4</v>
      </c>
      <c r="E158" s="18">
        <f t="shared" ref="E158:E159" si="23">IF(C158=0,"-",(D158-C158)/C158)</f>
        <v>0.33333333333333331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0.8125</v>
      </c>
      <c r="D160" s="18">
        <f>IF(D157=0,"-",D157/(D157+D158+D159))</f>
        <v>0.8</v>
      </c>
      <c r="E160" s="18">
        <f>IF(OR(C160="-",D160="-"),"-",(D160-C160)/C160)</f>
        <v>-1.538461538461533E-2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1</v>
      </c>
      <c r="E166" s="6">
        <f t="shared" ref="E166:E168" si="24">IF(C166=0,"-",(D166-C166)/C166)</f>
        <v>0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1</v>
      </c>
      <c r="E167" s="6" t="str">
        <f t="shared" si="24"/>
        <v>-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0</v>
      </c>
      <c r="E168" s="6">
        <f t="shared" si="24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 t="s">
        <v>104</v>
      </c>
      <c r="D170" s="6">
        <v>1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>
        <v>1</v>
      </c>
      <c r="D171" s="6" t="s">
        <v>104</v>
      </c>
      <c r="E171" s="6" t="str">
        <f t="shared" si="25"/>
        <v>-</v>
      </c>
    </row>
    <row r="177" spans="2:10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10" ht="15" thickBot="1" x14ac:dyDescent="0.25">
      <c r="B178" s="15" t="s">
        <v>81</v>
      </c>
      <c r="C178" s="5">
        <v>1</v>
      </c>
      <c r="D178" s="5">
        <v>0</v>
      </c>
      <c r="E178" s="6">
        <f>IF(C178=0,"-",(D178-C178)/C178)</f>
        <v>-1</v>
      </c>
      <c r="H178" s="13"/>
    </row>
    <row r="179" spans="2:10" ht="15" thickBot="1" x14ac:dyDescent="0.25">
      <c r="B179" s="4" t="s">
        <v>43</v>
      </c>
      <c r="C179" s="5">
        <v>1</v>
      </c>
      <c r="D179" s="5">
        <v>0</v>
      </c>
      <c r="E179" s="6">
        <f t="shared" ref="E179:E185" si="26">IF(C179=0,"-",(D179-C179)/C179)</f>
        <v>-1</v>
      </c>
      <c r="H179" s="13"/>
    </row>
    <row r="180" spans="2:10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10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10" ht="15" thickBot="1" x14ac:dyDescent="0.25">
      <c r="B182" s="15" t="s">
        <v>79</v>
      </c>
      <c r="C182" s="5">
        <v>25</v>
      </c>
      <c r="D182" s="5">
        <v>29</v>
      </c>
      <c r="E182" s="6">
        <f t="shared" si="26"/>
        <v>0.16</v>
      </c>
      <c r="H182" s="13"/>
    </row>
    <row r="183" spans="2:10" ht="15" thickBot="1" x14ac:dyDescent="0.25">
      <c r="B183" s="4" t="s">
        <v>47</v>
      </c>
      <c r="C183" s="5">
        <v>18</v>
      </c>
      <c r="D183" s="5">
        <v>28</v>
      </c>
      <c r="E183" s="6">
        <f t="shared" si="26"/>
        <v>0.55555555555555558</v>
      </c>
      <c r="H183" s="13"/>
    </row>
    <row r="184" spans="2:10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10" ht="15" thickBot="1" x14ac:dyDescent="0.25">
      <c r="B185" s="4" t="s">
        <v>80</v>
      </c>
      <c r="C185" s="5">
        <v>7</v>
      </c>
      <c r="D185" s="5">
        <v>1</v>
      </c>
      <c r="E185" s="6">
        <f t="shared" si="26"/>
        <v>-0.8571428571428571</v>
      </c>
      <c r="H185" s="13"/>
    </row>
    <row r="186" spans="2:10" x14ac:dyDescent="0.2">
      <c r="B186" s="22"/>
      <c r="C186" s="22"/>
      <c r="D186" s="22"/>
      <c r="E186" s="22"/>
      <c r="F186" s="22"/>
      <c r="G186" s="22"/>
      <c r="H186" s="22"/>
      <c r="I186" s="22"/>
      <c r="J186" s="22"/>
    </row>
    <row r="187" spans="2:10" x14ac:dyDescent="0.2">
      <c r="B187" s="22"/>
      <c r="C187" s="22"/>
      <c r="D187" s="22"/>
      <c r="E187" s="22"/>
      <c r="F187" s="22"/>
      <c r="G187" s="22"/>
      <c r="H187" s="22"/>
      <c r="I187" s="22"/>
      <c r="J187" s="22"/>
    </row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4</v>
      </c>
      <c r="D197" s="5">
        <v>3</v>
      </c>
      <c r="E197" s="6">
        <f t="shared" ref="E197:E200" si="27">IF(C197=0,"-",(D197-C197)/C197)</f>
        <v>-0.25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4</v>
      </c>
      <c r="D199" s="5">
        <v>3</v>
      </c>
      <c r="E199" s="6">
        <f t="shared" si="27"/>
        <v>-0.25</v>
      </c>
    </row>
    <row r="200" spans="2:5" ht="15" thickBot="1" x14ac:dyDescent="0.25">
      <c r="B200" s="4" t="s">
        <v>85</v>
      </c>
      <c r="C200" s="5">
        <v>4</v>
      </c>
      <c r="D200" s="5">
        <v>2</v>
      </c>
      <c r="E200" s="6">
        <f t="shared" si="27"/>
        <v>-0.5</v>
      </c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4</v>
      </c>
      <c r="D208" s="5">
        <v>3</v>
      </c>
      <c r="E208" s="6">
        <f t="shared" si="28"/>
        <v>-0.25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3</v>
      </c>
      <c r="E209" s="6">
        <f t="shared" si="28"/>
        <v>2</v>
      </c>
    </row>
    <row r="210" spans="2:5" ht="20.100000000000001" customHeight="1" thickBot="1" x14ac:dyDescent="0.25">
      <c r="B210" s="17" t="s">
        <v>87</v>
      </c>
      <c r="C210" s="5">
        <v>3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4</v>
      </c>
      <c r="D221" s="5">
        <v>7</v>
      </c>
      <c r="E221" s="6">
        <f t="shared" ref="E221:E223" si="30">IF(C221=0,"-",(D221-C221)/C221)</f>
        <v>0.75</v>
      </c>
    </row>
    <row r="222" spans="2:5" ht="15" thickBot="1" x14ac:dyDescent="0.25">
      <c r="B222" s="16" t="s">
        <v>92</v>
      </c>
      <c r="C222" s="5">
        <v>4</v>
      </c>
      <c r="D222" s="5">
        <v>3</v>
      </c>
      <c r="E222" s="6">
        <f t="shared" si="30"/>
        <v>-0.25</v>
      </c>
    </row>
    <row r="223" spans="2:5" ht="15" thickBot="1" x14ac:dyDescent="0.25">
      <c r="B223" s="16" t="s">
        <v>93</v>
      </c>
      <c r="C223" s="5">
        <v>11</v>
      </c>
      <c r="D223" s="5">
        <v>10</v>
      </c>
      <c r="E223" s="6">
        <f t="shared" si="30"/>
        <v>-9.0909090909090912E-2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766</v>
      </c>
      <c r="D14" s="5">
        <v>631</v>
      </c>
      <c r="E14" s="6">
        <f>IF(C14&gt;0,(D14-C14)/C14)</f>
        <v>-0.17624020887728459</v>
      </c>
    </row>
    <row r="15" spans="1:5" ht="20.100000000000001" customHeight="1" thickBot="1" x14ac:dyDescent="0.25">
      <c r="B15" s="4" t="s">
        <v>17</v>
      </c>
      <c r="C15" s="5">
        <v>766</v>
      </c>
      <c r="D15" s="5">
        <v>628</v>
      </c>
      <c r="E15" s="6">
        <f t="shared" ref="E15:E25" si="0">IF(C15&gt;0,(D15-C15)/C15)</f>
        <v>-0.18015665796344649</v>
      </c>
    </row>
    <row r="16" spans="1:5" ht="20.100000000000001" customHeight="1" thickBot="1" x14ac:dyDescent="0.25">
      <c r="B16" s="4" t="s">
        <v>18</v>
      </c>
      <c r="C16" s="5">
        <v>580</v>
      </c>
      <c r="D16" s="5">
        <v>506</v>
      </c>
      <c r="E16" s="6">
        <f t="shared" si="0"/>
        <v>-0.12758620689655173</v>
      </c>
    </row>
    <row r="17" spans="2:5" ht="20.100000000000001" customHeight="1" thickBot="1" x14ac:dyDescent="0.25">
      <c r="B17" s="4" t="s">
        <v>19</v>
      </c>
      <c r="C17" s="5">
        <v>186</v>
      </c>
      <c r="D17" s="5">
        <v>122</v>
      </c>
      <c r="E17" s="6">
        <f t="shared" si="0"/>
        <v>-0.34408602150537637</v>
      </c>
    </row>
    <row r="18" spans="2:5" ht="20.100000000000001" customHeight="1" thickBot="1" x14ac:dyDescent="0.25">
      <c r="B18" s="4" t="s">
        <v>100</v>
      </c>
      <c r="C18" s="5">
        <v>0</v>
      </c>
      <c r="D18" s="5">
        <v>4</v>
      </c>
      <c r="E18" s="6" t="str">
        <f>IF(C18=0,"-",(D18-C18)/C18)</f>
        <v>-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0.24281984334203655</v>
      </c>
      <c r="D20" s="6">
        <f>D17/D15</f>
        <v>0.19426751592356689</v>
      </c>
      <c r="E20" s="6">
        <f t="shared" si="0"/>
        <v>-0.19995205807821376</v>
      </c>
    </row>
    <row r="21" spans="2:5" ht="30" customHeight="1" thickBot="1" x14ac:dyDescent="0.25">
      <c r="B21" s="4" t="s">
        <v>23</v>
      </c>
      <c r="C21" s="5">
        <v>73</v>
      </c>
      <c r="D21" s="5">
        <v>30</v>
      </c>
      <c r="E21" s="6">
        <f t="shared" si="0"/>
        <v>-0.58904109589041098</v>
      </c>
    </row>
    <row r="22" spans="2:5" ht="20.100000000000001" customHeight="1" thickBot="1" x14ac:dyDescent="0.25">
      <c r="B22" s="4" t="s">
        <v>24</v>
      </c>
      <c r="C22" s="5">
        <v>47</v>
      </c>
      <c r="D22" s="5">
        <v>21</v>
      </c>
      <c r="E22" s="6">
        <f t="shared" si="0"/>
        <v>-0.55319148936170215</v>
      </c>
    </row>
    <row r="23" spans="2:5" ht="20.100000000000001" customHeight="1" thickBot="1" x14ac:dyDescent="0.25">
      <c r="B23" s="4" t="s">
        <v>25</v>
      </c>
      <c r="C23" s="5">
        <v>26</v>
      </c>
      <c r="D23" s="5">
        <v>9</v>
      </c>
      <c r="E23" s="6">
        <f t="shared" si="0"/>
        <v>-0.65384615384615385</v>
      </c>
    </row>
    <row r="24" spans="2:5" ht="20.100000000000001" customHeight="1" thickBot="1" x14ac:dyDescent="0.25">
      <c r="B24" s="4" t="s">
        <v>21</v>
      </c>
      <c r="C24" s="6">
        <f>C23/C21</f>
        <v>0.35616438356164382</v>
      </c>
      <c r="D24" s="6">
        <f t="shared" ref="D24" si="1">D23/D21</f>
        <v>0.3</v>
      </c>
      <c r="E24" s="6">
        <f t="shared" si="0"/>
        <v>-0.15769230769230769</v>
      </c>
    </row>
    <row r="25" spans="2:5" ht="20.100000000000001" customHeight="1" thickBot="1" x14ac:dyDescent="0.25">
      <c r="B25" s="7" t="s">
        <v>26</v>
      </c>
      <c r="C25" s="6">
        <v>0.14379089874943216</v>
      </c>
      <c r="D25" s="6">
        <v>0.11871320930197389</v>
      </c>
      <c r="E25" s="6">
        <f t="shared" si="0"/>
        <v>-0.17440387163278162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207</v>
      </c>
      <c r="D34" s="5">
        <v>171</v>
      </c>
      <c r="E34" s="6">
        <f>IF(C34&gt;0,(D34-C34)/C34,"-")</f>
        <v>-0.17391304347826086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148</v>
      </c>
      <c r="D36" s="5">
        <v>132</v>
      </c>
      <c r="E36" s="6">
        <f t="shared" si="2"/>
        <v>-0.10810810810810811</v>
      </c>
    </row>
    <row r="37" spans="2:5" ht="20.100000000000001" customHeight="1" thickBot="1" x14ac:dyDescent="0.25">
      <c r="B37" s="4" t="s">
        <v>30</v>
      </c>
      <c r="C37" s="5">
        <v>59</v>
      </c>
      <c r="D37" s="5">
        <v>39</v>
      </c>
      <c r="E37" s="6">
        <f t="shared" si="2"/>
        <v>-0.33898305084745761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114</v>
      </c>
      <c r="D44" s="5">
        <v>105</v>
      </c>
      <c r="E44" s="6">
        <f>IF(C44&gt;0,(D44-C44)/C44,"-")</f>
        <v>-7.8947368421052627E-2</v>
      </c>
    </row>
    <row r="45" spans="2:5" ht="20.100000000000001" customHeight="1" thickBot="1" x14ac:dyDescent="0.25">
      <c r="B45" s="4" t="s">
        <v>34</v>
      </c>
      <c r="C45" s="5">
        <v>4</v>
      </c>
      <c r="D45" s="5">
        <v>9</v>
      </c>
      <c r="E45" s="6">
        <f t="shared" ref="E45:E51" si="3">IF(C45&gt;0,(D45-C45)/C45,"-")</f>
        <v>1.25</v>
      </c>
    </row>
    <row r="46" spans="2:5" ht="20.100000000000001" customHeight="1" thickBot="1" x14ac:dyDescent="0.25">
      <c r="B46" s="4" t="s">
        <v>31</v>
      </c>
      <c r="C46" s="5">
        <v>7</v>
      </c>
      <c r="D46" s="5">
        <v>8</v>
      </c>
      <c r="E46" s="6">
        <f t="shared" si="3"/>
        <v>0.14285714285714285</v>
      </c>
    </row>
    <row r="47" spans="2:5" ht="20.100000000000001" customHeight="1" thickBot="1" x14ac:dyDescent="0.25">
      <c r="B47" s="4" t="s">
        <v>32</v>
      </c>
      <c r="C47" s="5">
        <v>225</v>
      </c>
      <c r="D47" s="5">
        <v>190</v>
      </c>
      <c r="E47" s="6">
        <f t="shared" si="3"/>
        <v>-0.15555555555555556</v>
      </c>
    </row>
    <row r="48" spans="2:5" ht="20.100000000000001" customHeight="1" thickBot="1" x14ac:dyDescent="0.25">
      <c r="B48" s="4" t="s">
        <v>35</v>
      </c>
      <c r="C48" s="5">
        <v>116</v>
      </c>
      <c r="D48" s="5">
        <v>179</v>
      </c>
      <c r="E48" s="6">
        <f t="shared" si="3"/>
        <v>0.5431034482758621</v>
      </c>
    </row>
    <row r="49" spans="2:5" ht="20.100000000000001" customHeight="1" thickBot="1" x14ac:dyDescent="0.25">
      <c r="B49" s="4" t="s">
        <v>67</v>
      </c>
      <c r="C49" s="5">
        <v>299</v>
      </c>
      <c r="D49" s="5">
        <v>122</v>
      </c>
      <c r="E49" s="6">
        <f t="shared" si="3"/>
        <v>-0.59197324414715724</v>
      </c>
    </row>
    <row r="50" spans="2:5" ht="20.100000000000001" customHeight="1" collapsed="1" thickBot="1" x14ac:dyDescent="0.25">
      <c r="B50" s="4" t="s">
        <v>36</v>
      </c>
      <c r="C50" s="6">
        <f>C44/(C44+C45)</f>
        <v>0.96610169491525422</v>
      </c>
      <c r="D50" s="6">
        <f>D44/(D44+D45)</f>
        <v>0.92105263157894735</v>
      </c>
      <c r="E50" s="6">
        <f t="shared" si="3"/>
        <v>-4.6629732225300098E-2</v>
      </c>
    </row>
    <row r="51" spans="2:5" ht="20.100000000000001" customHeight="1" thickBot="1" x14ac:dyDescent="0.25">
      <c r="B51" s="4" t="s">
        <v>37</v>
      </c>
      <c r="C51" s="6">
        <f>C47/(C46+C47)</f>
        <v>0.96982758620689657</v>
      </c>
      <c r="D51" s="6">
        <f t="shared" ref="D51" si="4">D47/(D46+D47)</f>
        <v>0.95959595959595956</v>
      </c>
      <c r="E51" s="6">
        <f t="shared" si="3"/>
        <v>-1.0549943883277279E-2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118</v>
      </c>
      <c r="D58" s="5">
        <v>115</v>
      </c>
      <c r="E58" s="6">
        <f>IF(C58&gt;0,(D58-C58)/C58,"-")</f>
        <v>-2.5423728813559324E-2</v>
      </c>
    </row>
    <row r="59" spans="2:5" ht="20.100000000000001" customHeight="1" thickBot="1" x14ac:dyDescent="0.25">
      <c r="B59" s="4" t="s">
        <v>41</v>
      </c>
      <c r="C59" s="5">
        <v>91</v>
      </c>
      <c r="D59" s="5">
        <v>85</v>
      </c>
      <c r="E59" s="6">
        <f t="shared" ref="E59:E63" si="5">IF(C59&gt;0,(D59-C59)/C59,"-")</f>
        <v>-6.5934065934065936E-2</v>
      </c>
    </row>
    <row r="60" spans="2:5" ht="20.100000000000001" customHeight="1" thickBot="1" x14ac:dyDescent="0.25">
      <c r="B60" s="4" t="s">
        <v>42</v>
      </c>
      <c r="C60" s="5">
        <v>23</v>
      </c>
      <c r="D60" s="5">
        <v>21</v>
      </c>
      <c r="E60" s="6">
        <f t="shared" si="5"/>
        <v>-8.6956521739130432E-2</v>
      </c>
    </row>
    <row r="61" spans="2:5" ht="20.100000000000001" customHeight="1" collapsed="1" thickBot="1" x14ac:dyDescent="0.25">
      <c r="B61" s="4" t="s">
        <v>98</v>
      </c>
      <c r="C61" s="6">
        <f>(C59+C60)/C58</f>
        <v>0.96610169491525422</v>
      </c>
      <c r="D61" s="6">
        <f>(D59+D60)/D58</f>
        <v>0.92173913043478262</v>
      </c>
      <c r="E61" s="6">
        <f t="shared" si="5"/>
        <v>-4.5919145690312711E-2</v>
      </c>
    </row>
    <row r="62" spans="2:5" ht="20.100000000000001" customHeight="1" thickBot="1" x14ac:dyDescent="0.25">
      <c r="B62" s="4" t="s">
        <v>39</v>
      </c>
      <c r="C62" s="6">
        <v>0.95789473684210524</v>
      </c>
      <c r="D62" s="6">
        <v>0.9042553191489362</v>
      </c>
      <c r="E62" s="6">
        <f t="shared" si="5"/>
        <v>-5.5997194295066589E-2</v>
      </c>
    </row>
    <row r="63" spans="2:5" ht="20.100000000000001" customHeight="1" thickBot="1" x14ac:dyDescent="0.25">
      <c r="B63" s="4" t="s">
        <v>40</v>
      </c>
      <c r="C63" s="6">
        <v>1</v>
      </c>
      <c r="D63" s="6">
        <v>1</v>
      </c>
      <c r="E63" s="6">
        <f t="shared" si="5"/>
        <v>0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867</v>
      </c>
      <c r="D70" s="5">
        <v>707</v>
      </c>
      <c r="E70" s="6">
        <f>IF(C70&gt;0,(D70-C70)/C70,"-")</f>
        <v>-0.1845444059976932</v>
      </c>
    </row>
    <row r="71" spans="2:10" ht="20.100000000000001" customHeight="1" thickBot="1" x14ac:dyDescent="0.25">
      <c r="B71" s="4" t="s">
        <v>45</v>
      </c>
      <c r="C71" s="5">
        <v>191</v>
      </c>
      <c r="D71" s="5">
        <v>213</v>
      </c>
      <c r="E71" s="6">
        <f t="shared" ref="E71:E77" si="6">IF(C71&gt;0,(D71-C71)/C71,"-")</f>
        <v>0.11518324607329843</v>
      </c>
    </row>
    <row r="72" spans="2:10" ht="20.100000000000001" customHeight="1" thickBot="1" x14ac:dyDescent="0.25">
      <c r="B72" s="4" t="s">
        <v>43</v>
      </c>
      <c r="C72" s="5">
        <v>2</v>
      </c>
      <c r="D72" s="5">
        <v>2</v>
      </c>
      <c r="E72" s="6">
        <f t="shared" si="6"/>
        <v>0</v>
      </c>
    </row>
    <row r="73" spans="2:10" ht="20.100000000000001" customHeight="1" thickBot="1" x14ac:dyDescent="0.25">
      <c r="B73" s="4" t="s">
        <v>46</v>
      </c>
      <c r="C73" s="5">
        <v>510</v>
      </c>
      <c r="D73" s="5">
        <v>316</v>
      </c>
      <c r="E73" s="6">
        <f t="shared" si="6"/>
        <v>-0.38039215686274508</v>
      </c>
    </row>
    <row r="74" spans="2:10" ht="20.100000000000001" customHeight="1" thickBot="1" x14ac:dyDescent="0.25">
      <c r="B74" s="4" t="s">
        <v>47</v>
      </c>
      <c r="C74" s="5">
        <v>129</v>
      </c>
      <c r="D74" s="5">
        <v>157</v>
      </c>
      <c r="E74" s="6">
        <f t="shared" si="6"/>
        <v>0.21705426356589147</v>
      </c>
    </row>
    <row r="75" spans="2:10" ht="20.100000000000001" customHeight="1" thickBot="1" x14ac:dyDescent="0.25">
      <c r="B75" s="4" t="s">
        <v>48</v>
      </c>
      <c r="C75" s="5">
        <v>35</v>
      </c>
      <c r="D75" s="5">
        <v>19</v>
      </c>
      <c r="E75" s="6">
        <f t="shared" si="6"/>
        <v>-0.45714285714285713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31</v>
      </c>
      <c r="D90" s="5">
        <v>43</v>
      </c>
      <c r="E90" s="6">
        <f>IF(C90&gt;0,(D90-C90)/C90,"-")</f>
        <v>0.38709677419354838</v>
      </c>
    </row>
    <row r="91" spans="2:5" ht="29.25" thickBot="1" x14ac:dyDescent="0.25">
      <c r="B91" s="4" t="s">
        <v>52</v>
      </c>
      <c r="C91" s="5">
        <v>23</v>
      </c>
      <c r="D91" s="5">
        <v>40</v>
      </c>
      <c r="E91" s="6">
        <f t="shared" ref="E91:E93" si="7">IF(C91&gt;0,(D91-C91)/C91,"-")</f>
        <v>0.73913043478260865</v>
      </c>
    </row>
    <row r="92" spans="2:5" ht="29.25" customHeight="1" thickBot="1" x14ac:dyDescent="0.25">
      <c r="B92" s="4" t="s">
        <v>53</v>
      </c>
      <c r="C92" s="5">
        <v>38</v>
      </c>
      <c r="D92" s="5">
        <v>45</v>
      </c>
      <c r="E92" s="6">
        <f t="shared" si="7"/>
        <v>0.18421052631578946</v>
      </c>
    </row>
    <row r="93" spans="2:5" ht="29.25" customHeight="1" thickBot="1" x14ac:dyDescent="0.25">
      <c r="B93" s="4" t="s">
        <v>54</v>
      </c>
      <c r="C93" s="6">
        <f>(C90+C91)/(C90+C91+C92)</f>
        <v>0.58695652173913049</v>
      </c>
      <c r="D93" s="6">
        <f>(D90+D91)/(D90+D91+D92)</f>
        <v>0.6484375</v>
      </c>
      <c r="E93" s="6">
        <f t="shared" si="7"/>
        <v>0.10474537037037027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92</v>
      </c>
      <c r="D100" s="5">
        <v>129</v>
      </c>
      <c r="E100" s="6">
        <f>IF(C100&gt;0,(D100-C100)/C100,"-")</f>
        <v>0.40217391304347827</v>
      </c>
    </row>
    <row r="101" spans="2:5" ht="20.100000000000001" customHeight="1" thickBot="1" x14ac:dyDescent="0.25">
      <c r="B101" s="4" t="s">
        <v>41</v>
      </c>
      <c r="C101" s="5">
        <v>53</v>
      </c>
      <c r="D101" s="5">
        <v>74</v>
      </c>
      <c r="E101" s="6">
        <f t="shared" ref="E101:E105" si="8">IF(C101&gt;0,(D101-C101)/C101,"-")</f>
        <v>0.39622641509433965</v>
      </c>
    </row>
    <row r="102" spans="2:5" ht="20.100000000000001" customHeight="1" thickBot="1" x14ac:dyDescent="0.25">
      <c r="B102" s="4" t="s">
        <v>42</v>
      </c>
      <c r="C102" s="5">
        <v>1</v>
      </c>
      <c r="D102" s="5">
        <v>10</v>
      </c>
      <c r="E102" s="6">
        <f t="shared" si="8"/>
        <v>9</v>
      </c>
    </row>
    <row r="103" spans="2:5" ht="20.100000000000001" customHeight="1" thickBot="1" x14ac:dyDescent="0.25">
      <c r="B103" s="4" t="s">
        <v>98</v>
      </c>
      <c r="C103" s="6">
        <f>(C101+C102)/C100</f>
        <v>0.58695652173913049</v>
      </c>
      <c r="D103" s="6">
        <f>(D101+D102)/D100</f>
        <v>0.65116279069767447</v>
      </c>
      <c r="E103" s="6">
        <f t="shared" si="8"/>
        <v>0.10938845822566751</v>
      </c>
    </row>
    <row r="104" spans="2:5" ht="20.100000000000001" customHeight="1" thickBot="1" x14ac:dyDescent="0.25">
      <c r="B104" s="4" t="s">
        <v>39</v>
      </c>
      <c r="C104" s="6">
        <v>0.58888888888888891</v>
      </c>
      <c r="D104" s="6">
        <v>0.63793103448275867</v>
      </c>
      <c r="E104" s="6">
        <f t="shared" si="8"/>
        <v>8.3279115159401493E-2</v>
      </c>
    </row>
    <row r="105" spans="2:5" ht="20.100000000000001" customHeight="1" thickBot="1" x14ac:dyDescent="0.25">
      <c r="B105" s="4" t="s">
        <v>40</v>
      </c>
      <c r="C105" s="6">
        <v>0.5</v>
      </c>
      <c r="D105" s="6">
        <v>0.76923076923076927</v>
      </c>
      <c r="E105" s="6">
        <f t="shared" si="8"/>
        <v>0.53846153846153855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150</v>
      </c>
      <c r="D112" s="5">
        <v>170</v>
      </c>
      <c r="E112" s="6">
        <f>IF(C112&gt;0,(D112-C112)/C112,"-")</f>
        <v>0.13333333333333333</v>
      </c>
    </row>
    <row r="113" spans="2:14" ht="15" thickBot="1" x14ac:dyDescent="0.25">
      <c r="B113" s="4" t="s">
        <v>56</v>
      </c>
      <c r="C113" s="5">
        <v>106</v>
      </c>
      <c r="D113" s="5">
        <v>107</v>
      </c>
      <c r="E113" s="6">
        <f t="shared" ref="E113:E114" si="9">IF(C113&gt;0,(D113-C113)/C113,"-")</f>
        <v>9.433962264150943E-3</v>
      </c>
    </row>
    <row r="114" spans="2:14" ht="15" thickBot="1" x14ac:dyDescent="0.25">
      <c r="B114" s="4" t="s">
        <v>57</v>
      </c>
      <c r="C114" s="5">
        <v>44</v>
      </c>
      <c r="D114" s="5">
        <v>63</v>
      </c>
      <c r="E114" s="6">
        <f t="shared" si="9"/>
        <v>0.43181818181818182</v>
      </c>
    </row>
    <row r="115" spans="2:14" x14ac:dyDescent="0.2">
      <c r="B115" s="22"/>
      <c r="C115" s="22"/>
      <c r="D115" s="22"/>
      <c r="E115" s="22"/>
      <c r="F115" s="22"/>
      <c r="G115" s="22"/>
      <c r="H115" s="22"/>
      <c r="I115" s="22"/>
      <c r="J115" s="22"/>
    </row>
    <row r="116" spans="2:14" x14ac:dyDescent="0.2">
      <c r="B116" s="22"/>
      <c r="C116" s="22"/>
      <c r="D116" s="22"/>
      <c r="E116" s="22"/>
      <c r="F116" s="22"/>
      <c r="G116" s="22"/>
      <c r="H116" s="22"/>
      <c r="I116" s="22"/>
      <c r="J116" s="22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1</v>
      </c>
      <c r="E128" s="10">
        <v>1</v>
      </c>
      <c r="F128" s="10">
        <v>3</v>
      </c>
      <c r="G128" s="10">
        <v>0</v>
      </c>
      <c r="H128" s="10">
        <v>2</v>
      </c>
      <c r="I128" s="10">
        <v>0</v>
      </c>
      <c r="J128" s="10">
        <v>2</v>
      </c>
      <c r="K128" s="6">
        <f>IF(C128=0,"-",(G128-C128)/C128)</f>
        <v>-1</v>
      </c>
      <c r="L128" s="6">
        <f t="shared" ref="L128:N133" si="10">IF(D128=0,"-",(H128-D128)/D128)</f>
        <v>1</v>
      </c>
      <c r="M128" s="6">
        <f t="shared" si="10"/>
        <v>-1</v>
      </c>
      <c r="N128" s="6">
        <f t="shared" si="10"/>
        <v>-0.33333333333333331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1</v>
      </c>
      <c r="E133" s="10">
        <v>1</v>
      </c>
      <c r="F133" s="10">
        <v>3</v>
      </c>
      <c r="G133" s="10">
        <v>1</v>
      </c>
      <c r="H133" s="10">
        <v>2</v>
      </c>
      <c r="I133" s="10">
        <v>0</v>
      </c>
      <c r="J133" s="10">
        <v>3</v>
      </c>
      <c r="K133" s="6">
        <f t="shared" si="11"/>
        <v>0</v>
      </c>
      <c r="L133" s="6">
        <f t="shared" si="10"/>
        <v>1</v>
      </c>
      <c r="M133" s="6">
        <f t="shared" si="10"/>
        <v>-1</v>
      </c>
      <c r="N133" s="6">
        <f t="shared" si="10"/>
        <v>0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1</v>
      </c>
      <c r="E134" s="6">
        <f t="shared" ref="E134:J134" si="12">IF(E128=0,"-",E128/(E128+E129))</f>
        <v>1</v>
      </c>
      <c r="F134" s="6">
        <f t="shared" si="12"/>
        <v>1</v>
      </c>
      <c r="G134" s="6" t="str">
        <f t="shared" si="12"/>
        <v>-</v>
      </c>
      <c r="H134" s="6">
        <f t="shared" si="12"/>
        <v>1</v>
      </c>
      <c r="I134" s="6" t="str">
        <f t="shared" si="12"/>
        <v>-</v>
      </c>
      <c r="J134" s="6">
        <f t="shared" si="12"/>
        <v>0.66666666666666663</v>
      </c>
      <c r="K134" s="6" t="str">
        <f>IF(OR(C134="-",G134="-"),"-",(G134-C134)/C134)</f>
        <v>-</v>
      </c>
      <c r="L134" s="6">
        <f t="shared" ref="L134:N135" si="13">IF(OR(D134="-",H134="-"),"-",(H134-D134)/D134)</f>
        <v>0</v>
      </c>
      <c r="M134" s="6" t="str">
        <f t="shared" si="13"/>
        <v>-</v>
      </c>
      <c r="N134" s="6">
        <f t="shared" si="13"/>
        <v>-0.33333333333333337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2</v>
      </c>
      <c r="D144" s="10">
        <v>0</v>
      </c>
      <c r="E144" s="10">
        <v>2</v>
      </c>
      <c r="F144" s="10">
        <v>4</v>
      </c>
      <c r="G144" s="10">
        <v>1</v>
      </c>
      <c r="H144" s="10">
        <v>0</v>
      </c>
      <c r="I144" s="10">
        <v>0</v>
      </c>
      <c r="J144" s="10">
        <v>1</v>
      </c>
      <c r="K144" s="6">
        <f t="shared" ref="K144:K147" si="16">IF(C144=0,"-",(G144-C144)/C144)</f>
        <v>-0.5</v>
      </c>
      <c r="L144" s="6" t="str">
        <f t="shared" si="15"/>
        <v>-</v>
      </c>
      <c r="M144" s="6">
        <f t="shared" si="15"/>
        <v>-1</v>
      </c>
      <c r="N144" s="6">
        <f t="shared" si="15"/>
        <v>-0.75</v>
      </c>
    </row>
    <row r="145" spans="2:14" ht="15" thickBot="1" x14ac:dyDescent="0.25">
      <c r="B145" s="4" t="s">
        <v>73</v>
      </c>
      <c r="C145" s="10">
        <v>18</v>
      </c>
      <c r="D145" s="10">
        <v>0</v>
      </c>
      <c r="E145" s="10">
        <v>8</v>
      </c>
      <c r="F145" s="10">
        <v>26</v>
      </c>
      <c r="G145" s="10">
        <v>10</v>
      </c>
      <c r="H145" s="10">
        <v>0</v>
      </c>
      <c r="I145" s="10">
        <v>4</v>
      </c>
      <c r="J145" s="10">
        <v>14</v>
      </c>
      <c r="K145" s="6">
        <f t="shared" si="16"/>
        <v>-0.44444444444444442</v>
      </c>
      <c r="L145" s="6" t="str">
        <f t="shared" si="15"/>
        <v>-</v>
      </c>
      <c r="M145" s="6">
        <f t="shared" si="15"/>
        <v>-0.5</v>
      </c>
      <c r="N145" s="6">
        <f t="shared" si="15"/>
        <v>-0.46153846153846156</v>
      </c>
    </row>
    <row r="146" spans="2:14" ht="15" thickBot="1" x14ac:dyDescent="0.25">
      <c r="B146" s="4" t="s">
        <v>74</v>
      </c>
      <c r="C146" s="10">
        <v>2</v>
      </c>
      <c r="D146" s="10">
        <v>0</v>
      </c>
      <c r="E146" s="10">
        <v>2</v>
      </c>
      <c r="F146" s="10">
        <v>4</v>
      </c>
      <c r="G146" s="10">
        <v>1</v>
      </c>
      <c r="H146" s="10">
        <v>0</v>
      </c>
      <c r="I146" s="10">
        <v>0</v>
      </c>
      <c r="J146" s="10">
        <v>1</v>
      </c>
      <c r="K146" s="6">
        <f t="shared" si="16"/>
        <v>-0.5</v>
      </c>
      <c r="L146" s="6" t="str">
        <f t="shared" si="15"/>
        <v>-</v>
      </c>
      <c r="M146" s="6">
        <f t="shared" si="15"/>
        <v>-1</v>
      </c>
      <c r="N146" s="6">
        <f t="shared" si="15"/>
        <v>-0.75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22</v>
      </c>
      <c r="D148" s="10">
        <v>0</v>
      </c>
      <c r="E148" s="10">
        <v>12</v>
      </c>
      <c r="F148" s="10">
        <v>34</v>
      </c>
      <c r="G148" s="10">
        <v>12</v>
      </c>
      <c r="H148" s="10">
        <v>0</v>
      </c>
      <c r="I148" s="10">
        <v>4</v>
      </c>
      <c r="J148" s="10">
        <v>16</v>
      </c>
      <c r="K148" s="6">
        <f t="shared" ref="K148" si="17">IF(C148=0,"-",(G148-C148)/C148)</f>
        <v>-0.45454545454545453</v>
      </c>
      <c r="L148" s="6" t="str">
        <f t="shared" ref="L148" si="18">IF(D148=0,"-",(H148-D148)/D148)</f>
        <v>-</v>
      </c>
      <c r="M148" s="6">
        <f t="shared" ref="M148" si="19">IF(E148=0,"-",(I148-E148)/E148)</f>
        <v>-0.66666666666666663</v>
      </c>
      <c r="N148" s="6">
        <f t="shared" ref="N148" si="20">IF(F148=0,"-",(J148-F148)/F148)</f>
        <v>-0.52941176470588236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 t="str">
        <f t="shared" si="21"/>
        <v>-</v>
      </c>
      <c r="H149" s="6" t="str">
        <f t="shared" si="21"/>
        <v>-</v>
      </c>
      <c r="I149" s="6" t="str">
        <f t="shared" si="21"/>
        <v>-</v>
      </c>
      <c r="J149" s="6" t="str">
        <f t="shared" si="21"/>
        <v>-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>
        <f t="shared" si="21"/>
        <v>0.5</v>
      </c>
      <c r="D150" s="6" t="str">
        <f t="shared" si="21"/>
        <v>-</v>
      </c>
      <c r="E150" s="6">
        <f t="shared" si="21"/>
        <v>0.5</v>
      </c>
      <c r="F150" s="6">
        <f t="shared" si="21"/>
        <v>0.5</v>
      </c>
      <c r="G150" s="6">
        <f t="shared" si="21"/>
        <v>0.5</v>
      </c>
      <c r="H150" s="6" t="str">
        <f t="shared" si="21"/>
        <v>-</v>
      </c>
      <c r="I150" s="6" t="str">
        <f t="shared" si="21"/>
        <v>-</v>
      </c>
      <c r="J150" s="6">
        <f t="shared" si="21"/>
        <v>0.5</v>
      </c>
      <c r="K150" s="6">
        <f>IF(OR(C150="-",G150="-"),"-",(G150-C150)/C150)</f>
        <v>0</v>
      </c>
      <c r="L150" s="6" t="str">
        <f t="shared" si="22"/>
        <v>-</v>
      </c>
      <c r="M150" s="6" t="str">
        <f t="shared" si="22"/>
        <v>-</v>
      </c>
      <c r="N150" s="6">
        <f t="shared" si="22"/>
        <v>0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20</v>
      </c>
      <c r="D157" s="19">
        <v>11</v>
      </c>
      <c r="E157" s="18">
        <f>IF(C157=0,"-",(D157-C157)/C157)</f>
        <v>-0.45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</v>
      </c>
      <c r="D158" s="19">
        <v>1</v>
      </c>
      <c r="E158" s="18">
        <f t="shared" ref="E158:E159" si="23">IF(C158=0,"-",(D158-C158)/C158)</f>
        <v>-0.5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0.90909090909090906</v>
      </c>
      <c r="D160" s="18">
        <f>IF(D157=0,"-",D157/(D157+D158+D159))</f>
        <v>0.91666666666666663</v>
      </c>
      <c r="E160" s="18">
        <f>IF(OR(C160="-",D160="-"),"-",(D160-C160)/C160)</f>
        <v>8.3333333333333263E-3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3</v>
      </c>
      <c r="D166" s="5">
        <v>3</v>
      </c>
      <c r="E166" s="6">
        <f t="shared" ref="E166:E168" si="24">IF(C166=0,"-",(D166-C166)/C166)</f>
        <v>0</v>
      </c>
    </row>
    <row r="167" spans="2:14" ht="20.100000000000001" customHeight="1" thickBot="1" x14ac:dyDescent="0.25">
      <c r="B167" s="4" t="s">
        <v>41</v>
      </c>
      <c r="C167" s="5">
        <v>3</v>
      </c>
      <c r="D167" s="5">
        <v>2</v>
      </c>
      <c r="E167" s="6">
        <f t="shared" si="24"/>
        <v>-0.33333333333333331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0.66666666666666663</v>
      </c>
      <c r="E169" s="6">
        <f t="shared" ref="E169:E171" si="25">IF(OR(C169="-",D169="-"),"-",(D169-C169)/C169)</f>
        <v>-0.33333333333333337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0.66666666666666663</v>
      </c>
      <c r="E170" s="6">
        <f t="shared" si="25"/>
        <v>-0.33333333333333337</v>
      </c>
    </row>
    <row r="171" spans="2:14" ht="20.100000000000001" customHeight="1" thickBot="1" x14ac:dyDescent="0.25">
      <c r="B171" s="4" t="s">
        <v>40</v>
      </c>
      <c r="C171" s="6" t="s">
        <v>104</v>
      </c>
      <c r="D171" s="6" t="s">
        <v>104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10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10" ht="15" thickBot="1" x14ac:dyDescent="0.25">
      <c r="B178" s="15" t="s">
        <v>81</v>
      </c>
      <c r="C178" s="5">
        <v>0</v>
      </c>
      <c r="D178" s="5">
        <v>3</v>
      </c>
      <c r="E178" s="6" t="str">
        <f>IF(C178=0,"-",(D178-C178)/C178)</f>
        <v>-</v>
      </c>
      <c r="H178" s="13"/>
    </row>
    <row r="179" spans="2:10" ht="15" thickBot="1" x14ac:dyDescent="0.25">
      <c r="B179" s="4" t="s">
        <v>43</v>
      </c>
      <c r="C179" s="5">
        <v>0</v>
      </c>
      <c r="D179" s="5">
        <v>1</v>
      </c>
      <c r="E179" s="6" t="str">
        <f t="shared" ref="E179:E185" si="26">IF(C179=0,"-",(D179-C179)/C179)</f>
        <v>-</v>
      </c>
      <c r="H179" s="13"/>
    </row>
    <row r="180" spans="2:10" ht="15" thickBot="1" x14ac:dyDescent="0.25">
      <c r="B180" s="4" t="s">
        <v>47</v>
      </c>
      <c r="C180" s="5">
        <v>0</v>
      </c>
      <c r="D180" s="5">
        <v>2</v>
      </c>
      <c r="E180" s="6" t="str">
        <f t="shared" si="26"/>
        <v>-</v>
      </c>
      <c r="H180" s="13"/>
    </row>
    <row r="181" spans="2:10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10" ht="15" thickBot="1" x14ac:dyDescent="0.25">
      <c r="B182" s="15" t="s">
        <v>79</v>
      </c>
      <c r="C182" s="5">
        <v>34</v>
      </c>
      <c r="D182" s="5">
        <v>15</v>
      </c>
      <c r="E182" s="6">
        <f t="shared" si="26"/>
        <v>-0.55882352941176472</v>
      </c>
      <c r="H182" s="13"/>
    </row>
    <row r="183" spans="2:10" ht="15" thickBot="1" x14ac:dyDescent="0.25">
      <c r="B183" s="4" t="s">
        <v>47</v>
      </c>
      <c r="C183" s="5">
        <v>22</v>
      </c>
      <c r="D183" s="5">
        <v>11</v>
      </c>
      <c r="E183" s="6">
        <f t="shared" si="26"/>
        <v>-0.5</v>
      </c>
      <c r="H183" s="13"/>
    </row>
    <row r="184" spans="2:10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10" ht="15" thickBot="1" x14ac:dyDescent="0.25">
      <c r="B185" s="4" t="s">
        <v>80</v>
      </c>
      <c r="C185" s="5">
        <v>12</v>
      </c>
      <c r="D185" s="5">
        <v>4</v>
      </c>
      <c r="E185" s="6">
        <f t="shared" si="26"/>
        <v>-0.66666666666666663</v>
      </c>
      <c r="H185" s="13"/>
    </row>
    <row r="186" spans="2:10" x14ac:dyDescent="0.2"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2:10" x14ac:dyDescent="0.2">
      <c r="B187" s="23"/>
      <c r="C187" s="23"/>
      <c r="D187" s="23"/>
      <c r="E187" s="23"/>
      <c r="F187" s="23"/>
      <c r="G187" s="23"/>
      <c r="H187" s="23"/>
      <c r="I187" s="23"/>
      <c r="J187" s="23"/>
    </row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0</v>
      </c>
      <c r="D197" s="5">
        <v>0</v>
      </c>
      <c r="E197" s="6" t="str">
        <f t="shared" ref="E197:E200" si="27">IF(C197=0,"-",(D197-C197)/C197)</f>
        <v>-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0</v>
      </c>
      <c r="D199" s="5">
        <v>0</v>
      </c>
      <c r="E199" s="6" t="str">
        <f t="shared" si="27"/>
        <v>-</v>
      </c>
    </row>
    <row r="200" spans="2:5" ht="15" thickBot="1" x14ac:dyDescent="0.25">
      <c r="B200" s="4" t="s">
        <v>85</v>
      </c>
      <c r="C200" s="5">
        <v>0</v>
      </c>
      <c r="D200" s="5">
        <v>0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0</v>
      </c>
      <c r="D208" s="5">
        <v>0</v>
      </c>
      <c r="E208" s="6" t="str">
        <f t="shared" si="28"/>
        <v>-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0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0</v>
      </c>
      <c r="D221" s="5">
        <v>0</v>
      </c>
      <c r="E221" s="6" t="str">
        <f t="shared" ref="E221:E223" si="30">IF(C221=0,"-",(D221-C221)/C221)</f>
        <v>-</v>
      </c>
    </row>
    <row r="222" spans="2:5" ht="15" thickBot="1" x14ac:dyDescent="0.25">
      <c r="B222" s="16" t="s">
        <v>92</v>
      </c>
      <c r="C222" s="5">
        <v>0</v>
      </c>
      <c r="D222" s="5">
        <v>0</v>
      </c>
      <c r="E222" s="6" t="str">
        <f t="shared" si="30"/>
        <v>-</v>
      </c>
    </row>
    <row r="223" spans="2:5" ht="15" thickBot="1" x14ac:dyDescent="0.25">
      <c r="B223" s="16" t="s">
        <v>93</v>
      </c>
      <c r="C223" s="5">
        <v>0</v>
      </c>
      <c r="D223" s="5">
        <v>0</v>
      </c>
      <c r="E223" s="6" t="str">
        <f t="shared" si="30"/>
        <v>-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1741</v>
      </c>
      <c r="D14" s="5">
        <v>2013</v>
      </c>
      <c r="E14" s="6">
        <f>IF(C14&gt;0,(D14-C14)/C14)</f>
        <v>0.15623205054566341</v>
      </c>
    </row>
    <row r="15" spans="1:5" ht="20.100000000000001" customHeight="1" thickBot="1" x14ac:dyDescent="0.25">
      <c r="B15" s="4" t="s">
        <v>17</v>
      </c>
      <c r="C15" s="5">
        <v>1669</v>
      </c>
      <c r="D15" s="5">
        <v>1901</v>
      </c>
      <c r="E15" s="6">
        <f t="shared" ref="E15:E25" si="0">IF(C15&gt;0,(D15-C15)/C15)</f>
        <v>0.1390053924505692</v>
      </c>
    </row>
    <row r="16" spans="1:5" ht="20.100000000000001" customHeight="1" thickBot="1" x14ac:dyDescent="0.25">
      <c r="B16" s="4" t="s">
        <v>18</v>
      </c>
      <c r="C16" s="5">
        <v>967</v>
      </c>
      <c r="D16" s="5">
        <v>1167</v>
      </c>
      <c r="E16" s="6">
        <f t="shared" si="0"/>
        <v>0.20682523267838676</v>
      </c>
    </row>
    <row r="17" spans="2:5" ht="20.100000000000001" customHeight="1" thickBot="1" x14ac:dyDescent="0.25">
      <c r="B17" s="4" t="s">
        <v>19</v>
      </c>
      <c r="C17" s="5">
        <v>702</v>
      </c>
      <c r="D17" s="5">
        <v>734</v>
      </c>
      <c r="E17" s="6">
        <f t="shared" si="0"/>
        <v>4.5584045584045586E-2</v>
      </c>
    </row>
    <row r="18" spans="2:5" ht="20.100000000000001" customHeight="1" thickBot="1" x14ac:dyDescent="0.25">
      <c r="B18" s="4" t="s">
        <v>100</v>
      </c>
      <c r="C18" s="5">
        <v>5</v>
      </c>
      <c r="D18" s="5">
        <v>9</v>
      </c>
      <c r="E18" s="6">
        <f>IF(C18=0,"-",(D18-C18)/C18)</f>
        <v>0.8</v>
      </c>
    </row>
    <row r="19" spans="2:5" ht="20.100000000000001" customHeight="1" thickBot="1" x14ac:dyDescent="0.25">
      <c r="B19" s="4" t="s">
        <v>101</v>
      </c>
      <c r="C19" s="5">
        <v>1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0.42061114439784303</v>
      </c>
      <c r="D20" s="6">
        <f>D17/D15</f>
        <v>0.38611257233035245</v>
      </c>
      <c r="E20" s="6">
        <f t="shared" si="0"/>
        <v>-8.2020109374133565E-2</v>
      </c>
    </row>
    <row r="21" spans="2:5" ht="30" customHeight="1" thickBot="1" x14ac:dyDescent="0.25">
      <c r="B21" s="4" t="s">
        <v>23</v>
      </c>
      <c r="C21" s="5">
        <v>205</v>
      </c>
      <c r="D21" s="5">
        <v>225</v>
      </c>
      <c r="E21" s="6">
        <f t="shared" si="0"/>
        <v>9.7560975609756101E-2</v>
      </c>
    </row>
    <row r="22" spans="2:5" ht="20.100000000000001" customHeight="1" thickBot="1" x14ac:dyDescent="0.25">
      <c r="B22" s="4" t="s">
        <v>24</v>
      </c>
      <c r="C22" s="5">
        <v>130</v>
      </c>
      <c r="D22" s="5">
        <v>129</v>
      </c>
      <c r="E22" s="6">
        <f t="shared" si="0"/>
        <v>-7.6923076923076927E-3</v>
      </c>
    </row>
    <row r="23" spans="2:5" ht="20.100000000000001" customHeight="1" thickBot="1" x14ac:dyDescent="0.25">
      <c r="B23" s="4" t="s">
        <v>25</v>
      </c>
      <c r="C23" s="5">
        <v>75</v>
      </c>
      <c r="D23" s="5">
        <v>96</v>
      </c>
      <c r="E23" s="6">
        <f t="shared" si="0"/>
        <v>0.28000000000000003</v>
      </c>
    </row>
    <row r="24" spans="2:5" ht="20.100000000000001" customHeight="1" thickBot="1" x14ac:dyDescent="0.25">
      <c r="B24" s="4" t="s">
        <v>21</v>
      </c>
      <c r="C24" s="6">
        <f>C23/C21</f>
        <v>0.36585365853658536</v>
      </c>
      <c r="D24" s="6">
        <f t="shared" ref="D24" si="1">D23/D21</f>
        <v>0.42666666666666669</v>
      </c>
      <c r="E24" s="6">
        <f t="shared" si="0"/>
        <v>0.16622222222222233</v>
      </c>
    </row>
    <row r="25" spans="2:5" ht="20.100000000000001" customHeight="1" thickBot="1" x14ac:dyDescent="0.25">
      <c r="B25" s="7" t="s">
        <v>26</v>
      </c>
      <c r="C25" s="6">
        <v>0.28420846495074453</v>
      </c>
      <c r="D25" s="6">
        <v>0.3234318827954995</v>
      </c>
      <c r="E25" s="6">
        <f t="shared" si="0"/>
        <v>0.13800932302122909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315</v>
      </c>
      <c r="D34" s="5">
        <v>280</v>
      </c>
      <c r="E34" s="6">
        <f>IF(C34&gt;0,(D34-C34)/C34,"-")</f>
        <v>-0.1111111111111111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240</v>
      </c>
      <c r="D36" s="5">
        <v>210</v>
      </c>
      <c r="E36" s="6">
        <f t="shared" si="2"/>
        <v>-0.125</v>
      </c>
    </row>
    <row r="37" spans="2:5" ht="20.100000000000001" customHeight="1" thickBot="1" x14ac:dyDescent="0.25">
      <c r="B37" s="4" t="s">
        <v>30</v>
      </c>
      <c r="C37" s="5">
        <v>75</v>
      </c>
      <c r="D37" s="5">
        <v>70</v>
      </c>
      <c r="E37" s="6">
        <f t="shared" si="2"/>
        <v>-6.6666666666666666E-2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239</v>
      </c>
      <c r="D44" s="5">
        <v>296</v>
      </c>
      <c r="E44" s="6">
        <f>IF(C44&gt;0,(D44-C44)/C44,"-")</f>
        <v>0.2384937238493724</v>
      </c>
    </row>
    <row r="45" spans="2:5" ht="20.100000000000001" customHeight="1" thickBot="1" x14ac:dyDescent="0.25">
      <c r="B45" s="4" t="s">
        <v>34</v>
      </c>
      <c r="C45" s="5">
        <v>10</v>
      </c>
      <c r="D45" s="5">
        <v>24</v>
      </c>
      <c r="E45" s="6">
        <f t="shared" ref="E45:E51" si="3">IF(C45&gt;0,(D45-C45)/C45,"-")</f>
        <v>1.4</v>
      </c>
    </row>
    <row r="46" spans="2:5" ht="20.100000000000001" customHeight="1" thickBot="1" x14ac:dyDescent="0.25">
      <c r="B46" s="4" t="s">
        <v>31</v>
      </c>
      <c r="C46" s="5">
        <v>9</v>
      </c>
      <c r="D46" s="5">
        <v>13</v>
      </c>
      <c r="E46" s="6">
        <f t="shared" si="3"/>
        <v>0.44444444444444442</v>
      </c>
    </row>
    <row r="47" spans="2:5" ht="20.100000000000001" customHeight="1" thickBot="1" x14ac:dyDescent="0.25">
      <c r="B47" s="4" t="s">
        <v>32</v>
      </c>
      <c r="C47" s="5">
        <v>660</v>
      </c>
      <c r="D47" s="5">
        <v>761</v>
      </c>
      <c r="E47" s="6">
        <f t="shared" si="3"/>
        <v>0.15303030303030302</v>
      </c>
    </row>
    <row r="48" spans="2:5" ht="20.100000000000001" customHeight="1" thickBot="1" x14ac:dyDescent="0.25">
      <c r="B48" s="4" t="s">
        <v>35</v>
      </c>
      <c r="C48" s="5">
        <v>195</v>
      </c>
      <c r="D48" s="5">
        <v>255</v>
      </c>
      <c r="E48" s="6">
        <f t="shared" si="3"/>
        <v>0.30769230769230771</v>
      </c>
    </row>
    <row r="49" spans="2:5" ht="20.100000000000001" customHeight="1" thickBot="1" x14ac:dyDescent="0.25">
      <c r="B49" s="4" t="s">
        <v>67</v>
      </c>
      <c r="C49" s="5">
        <v>445</v>
      </c>
      <c r="D49" s="5">
        <v>385</v>
      </c>
      <c r="E49" s="6">
        <f t="shared" si="3"/>
        <v>-0.1348314606741573</v>
      </c>
    </row>
    <row r="50" spans="2:5" ht="20.100000000000001" customHeight="1" collapsed="1" thickBot="1" x14ac:dyDescent="0.25">
      <c r="B50" s="4" t="s">
        <v>36</v>
      </c>
      <c r="C50" s="6">
        <f>C44/(C44+C45)</f>
        <v>0.95983935742971882</v>
      </c>
      <c r="D50" s="6">
        <f>D44/(D44+D45)</f>
        <v>0.92500000000000004</v>
      </c>
      <c r="E50" s="6">
        <f t="shared" si="3"/>
        <v>-3.6297071129707009E-2</v>
      </c>
    </row>
    <row r="51" spans="2:5" ht="20.100000000000001" customHeight="1" thickBot="1" x14ac:dyDescent="0.25">
      <c r="B51" s="4" t="s">
        <v>37</v>
      </c>
      <c r="C51" s="6">
        <f>C47/(C46+C47)</f>
        <v>0.98654708520179368</v>
      </c>
      <c r="D51" s="6">
        <f t="shared" ref="D51" si="4">D47/(D46+D47)</f>
        <v>0.98320413436692511</v>
      </c>
      <c r="E51" s="6">
        <f t="shared" si="3"/>
        <v>-3.3885365280713277E-3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249</v>
      </c>
      <c r="D58" s="5">
        <v>320</v>
      </c>
      <c r="E58" s="6">
        <f>IF(C58&gt;0,(D58-C58)/C58,"-")</f>
        <v>0.28514056224899598</v>
      </c>
    </row>
    <row r="59" spans="2:5" ht="20.100000000000001" customHeight="1" thickBot="1" x14ac:dyDescent="0.25">
      <c r="B59" s="4" t="s">
        <v>41</v>
      </c>
      <c r="C59" s="5">
        <v>143</v>
      </c>
      <c r="D59" s="5">
        <v>174</v>
      </c>
      <c r="E59" s="6">
        <f t="shared" ref="E59:E63" si="5">IF(C59&gt;0,(D59-C59)/C59,"-")</f>
        <v>0.21678321678321677</v>
      </c>
    </row>
    <row r="60" spans="2:5" ht="20.100000000000001" customHeight="1" thickBot="1" x14ac:dyDescent="0.25">
      <c r="B60" s="4" t="s">
        <v>42</v>
      </c>
      <c r="C60" s="5">
        <v>96</v>
      </c>
      <c r="D60" s="5">
        <v>122</v>
      </c>
      <c r="E60" s="6">
        <f t="shared" si="5"/>
        <v>0.27083333333333331</v>
      </c>
    </row>
    <row r="61" spans="2:5" ht="20.100000000000001" customHeight="1" collapsed="1" thickBot="1" x14ac:dyDescent="0.25">
      <c r="B61" s="4" t="s">
        <v>98</v>
      </c>
      <c r="C61" s="6">
        <f>(C59+C60)/C58</f>
        <v>0.95983935742971882</v>
      </c>
      <c r="D61" s="6">
        <f>(D59+D60)/D58</f>
        <v>0.92500000000000004</v>
      </c>
      <c r="E61" s="6">
        <f t="shared" si="5"/>
        <v>-3.6297071129707009E-2</v>
      </c>
    </row>
    <row r="62" spans="2:5" ht="20.100000000000001" customHeight="1" thickBot="1" x14ac:dyDescent="0.25">
      <c r="B62" s="4" t="s">
        <v>39</v>
      </c>
      <c r="C62" s="6">
        <v>0.94701986754966883</v>
      </c>
      <c r="D62" s="6">
        <v>0.91099476439790572</v>
      </c>
      <c r="E62" s="6">
        <f t="shared" si="5"/>
        <v>-3.8040493537875725E-2</v>
      </c>
    </row>
    <row r="63" spans="2:5" ht="20.100000000000001" customHeight="1" thickBot="1" x14ac:dyDescent="0.25">
      <c r="B63" s="4" t="s">
        <v>40</v>
      </c>
      <c r="C63" s="6">
        <v>0.97959183673469385</v>
      </c>
      <c r="D63" s="6">
        <v>0.94573643410852715</v>
      </c>
      <c r="E63" s="6">
        <f t="shared" si="5"/>
        <v>-3.4560723514211848E-2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1316</v>
      </c>
      <c r="D70" s="5">
        <v>1669</v>
      </c>
      <c r="E70" s="6">
        <f>IF(C70&gt;0,(D70-C70)/C70,"-")</f>
        <v>0.2682370820668693</v>
      </c>
    </row>
    <row r="71" spans="2:10" ht="20.100000000000001" customHeight="1" thickBot="1" x14ac:dyDescent="0.25">
      <c r="B71" s="4" t="s">
        <v>45</v>
      </c>
      <c r="C71" s="5">
        <v>486</v>
      </c>
      <c r="D71" s="5">
        <v>707</v>
      </c>
      <c r="E71" s="6">
        <f t="shared" ref="E71:E77" si="6">IF(C71&gt;0,(D71-C71)/C71,"-")</f>
        <v>0.45473251028806583</v>
      </c>
    </row>
    <row r="72" spans="2:10" ht="20.100000000000001" customHeight="1" thickBot="1" x14ac:dyDescent="0.25">
      <c r="B72" s="4" t="s">
        <v>43</v>
      </c>
      <c r="C72" s="5">
        <v>1</v>
      </c>
      <c r="D72" s="5">
        <v>6</v>
      </c>
      <c r="E72" s="6">
        <f t="shared" si="6"/>
        <v>5</v>
      </c>
    </row>
    <row r="73" spans="2:10" ht="20.100000000000001" customHeight="1" thickBot="1" x14ac:dyDescent="0.25">
      <c r="B73" s="4" t="s">
        <v>46</v>
      </c>
      <c r="C73" s="5">
        <v>611</v>
      </c>
      <c r="D73" s="5">
        <v>586</v>
      </c>
      <c r="E73" s="6">
        <f t="shared" si="6"/>
        <v>-4.0916530278232409E-2</v>
      </c>
    </row>
    <row r="74" spans="2:10" ht="20.100000000000001" customHeight="1" thickBot="1" x14ac:dyDescent="0.25">
      <c r="B74" s="4" t="s">
        <v>47</v>
      </c>
      <c r="C74" s="5">
        <v>163</v>
      </c>
      <c r="D74" s="5">
        <v>297</v>
      </c>
      <c r="E74" s="6">
        <f t="shared" si="6"/>
        <v>0.82208588957055218</v>
      </c>
    </row>
    <row r="75" spans="2:10" ht="20.100000000000001" customHeight="1" thickBot="1" x14ac:dyDescent="0.25">
      <c r="B75" s="4" t="s">
        <v>48</v>
      </c>
      <c r="C75" s="5">
        <v>55</v>
      </c>
      <c r="D75" s="5">
        <v>73</v>
      </c>
      <c r="E75" s="6">
        <f t="shared" si="6"/>
        <v>0.32727272727272727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110</v>
      </c>
      <c r="D90" s="5">
        <v>100</v>
      </c>
      <c r="E90" s="6">
        <f>IF(C90&gt;0,(D90-C90)/C90,"-")</f>
        <v>-9.0909090909090912E-2</v>
      </c>
    </row>
    <row r="91" spans="2:5" ht="29.25" thickBot="1" x14ac:dyDescent="0.25">
      <c r="B91" s="4" t="s">
        <v>52</v>
      </c>
      <c r="C91" s="5">
        <v>28</v>
      </c>
      <c r="D91" s="5">
        <v>39</v>
      </c>
      <c r="E91" s="6">
        <f t="shared" ref="E91:E93" si="7">IF(C91&gt;0,(D91-C91)/C91,"-")</f>
        <v>0.39285714285714285</v>
      </c>
    </row>
    <row r="92" spans="2:5" ht="29.25" customHeight="1" thickBot="1" x14ac:dyDescent="0.25">
      <c r="B92" s="4" t="s">
        <v>53</v>
      </c>
      <c r="C92" s="5">
        <v>38</v>
      </c>
      <c r="D92" s="5">
        <v>65</v>
      </c>
      <c r="E92" s="6">
        <f t="shared" si="7"/>
        <v>0.71052631578947367</v>
      </c>
    </row>
    <row r="93" spans="2:5" ht="29.25" customHeight="1" thickBot="1" x14ac:dyDescent="0.25">
      <c r="B93" s="4" t="s">
        <v>54</v>
      </c>
      <c r="C93" s="6">
        <f>(C90+C91)/(C90+C91+C92)</f>
        <v>0.78409090909090906</v>
      </c>
      <c r="D93" s="6">
        <f>(D90+D91)/(D90+D91+D92)</f>
        <v>0.68137254901960786</v>
      </c>
      <c r="E93" s="6">
        <f t="shared" si="7"/>
        <v>-0.13100312588803631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177</v>
      </c>
      <c r="D100" s="5">
        <v>204</v>
      </c>
      <c r="E100" s="6">
        <f>IF(C100&gt;0,(D100-C100)/C100,"-")</f>
        <v>0.15254237288135594</v>
      </c>
    </row>
    <row r="101" spans="2:5" ht="20.100000000000001" customHeight="1" thickBot="1" x14ac:dyDescent="0.25">
      <c r="B101" s="4" t="s">
        <v>41</v>
      </c>
      <c r="C101" s="5">
        <v>93</v>
      </c>
      <c r="D101" s="5">
        <v>98</v>
      </c>
      <c r="E101" s="6">
        <f t="shared" ref="E101:E105" si="8">IF(C101&gt;0,(D101-C101)/C101,"-")</f>
        <v>5.3763440860215055E-2</v>
      </c>
    </row>
    <row r="102" spans="2:5" ht="20.100000000000001" customHeight="1" thickBot="1" x14ac:dyDescent="0.25">
      <c r="B102" s="4" t="s">
        <v>42</v>
      </c>
      <c r="C102" s="5">
        <v>45</v>
      </c>
      <c r="D102" s="5">
        <v>41</v>
      </c>
      <c r="E102" s="6">
        <f t="shared" si="8"/>
        <v>-8.8888888888888892E-2</v>
      </c>
    </row>
    <row r="103" spans="2:5" ht="20.100000000000001" customHeight="1" thickBot="1" x14ac:dyDescent="0.25">
      <c r="B103" s="4" t="s">
        <v>98</v>
      </c>
      <c r="C103" s="6">
        <f>(C101+C102)/C100</f>
        <v>0.77966101694915257</v>
      </c>
      <c r="D103" s="6">
        <f>(D101+D102)/D100</f>
        <v>0.68137254901960786</v>
      </c>
      <c r="E103" s="6">
        <f t="shared" si="8"/>
        <v>-0.12606564364876385</v>
      </c>
    </row>
    <row r="104" spans="2:5" ht="20.100000000000001" customHeight="1" thickBot="1" x14ac:dyDescent="0.25">
      <c r="B104" s="4" t="s">
        <v>39</v>
      </c>
      <c r="C104" s="6">
        <v>0.79487179487179482</v>
      </c>
      <c r="D104" s="6">
        <v>0.72058823529411764</v>
      </c>
      <c r="E104" s="6">
        <f t="shared" si="8"/>
        <v>-9.3453510436432588E-2</v>
      </c>
    </row>
    <row r="105" spans="2:5" ht="20.100000000000001" customHeight="1" thickBot="1" x14ac:dyDescent="0.25">
      <c r="B105" s="4" t="s">
        <v>40</v>
      </c>
      <c r="C105" s="6">
        <v>0.75</v>
      </c>
      <c r="D105" s="6">
        <v>0.6029411764705882</v>
      </c>
      <c r="E105" s="6">
        <f t="shared" si="8"/>
        <v>-0.19607843137254907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248</v>
      </c>
      <c r="D112" s="5">
        <v>207</v>
      </c>
      <c r="E112" s="6">
        <f>IF(C112&gt;0,(D112-C112)/C112,"-")</f>
        <v>-0.16532258064516128</v>
      </c>
    </row>
    <row r="113" spans="2:14" ht="15" thickBot="1" x14ac:dyDescent="0.25">
      <c r="B113" s="4" t="s">
        <v>56</v>
      </c>
      <c r="C113" s="5">
        <v>198</v>
      </c>
      <c r="D113" s="5">
        <v>135</v>
      </c>
      <c r="E113" s="6">
        <f t="shared" ref="E113:E114" si="9">IF(C113&gt;0,(D113-C113)/C113,"-")</f>
        <v>-0.31818181818181818</v>
      </c>
    </row>
    <row r="114" spans="2:14" ht="15" thickBot="1" x14ac:dyDescent="0.25">
      <c r="B114" s="4" t="s">
        <v>57</v>
      </c>
      <c r="C114" s="5">
        <v>50</v>
      </c>
      <c r="D114" s="5">
        <v>72</v>
      </c>
      <c r="E114" s="6">
        <f t="shared" si="9"/>
        <v>0.44</v>
      </c>
    </row>
    <row r="115" spans="2:14" x14ac:dyDescent="0.2">
      <c r="B115" s="22"/>
      <c r="C115" s="22"/>
      <c r="D115" s="22"/>
      <c r="E115" s="22"/>
      <c r="F115" s="22"/>
      <c r="G115" s="22"/>
      <c r="H115" s="22"/>
      <c r="I115" s="22"/>
      <c r="J115" s="22"/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1</v>
      </c>
      <c r="I128" s="10">
        <v>0</v>
      </c>
      <c r="J128" s="10">
        <v>1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1</v>
      </c>
      <c r="I133" s="10">
        <v>0</v>
      </c>
      <c r="J133" s="10">
        <v>1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 t="str">
        <f t="shared" si="12"/>
        <v>-</v>
      </c>
      <c r="H134" s="6">
        <f t="shared" si="12"/>
        <v>1</v>
      </c>
      <c r="I134" s="6" t="str">
        <f t="shared" si="12"/>
        <v>-</v>
      </c>
      <c r="J134" s="6">
        <f t="shared" si="12"/>
        <v>1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12</v>
      </c>
      <c r="D145" s="10">
        <v>0</v>
      </c>
      <c r="E145" s="10">
        <v>0</v>
      </c>
      <c r="F145" s="10">
        <v>12</v>
      </c>
      <c r="G145" s="10">
        <v>4</v>
      </c>
      <c r="H145" s="10">
        <v>0</v>
      </c>
      <c r="I145" s="10">
        <v>1</v>
      </c>
      <c r="J145" s="10">
        <v>5</v>
      </c>
      <c r="K145" s="6">
        <f t="shared" si="16"/>
        <v>-0.66666666666666663</v>
      </c>
      <c r="L145" s="6" t="str">
        <f t="shared" si="15"/>
        <v>-</v>
      </c>
      <c r="M145" s="6" t="str">
        <f t="shared" si="15"/>
        <v>-</v>
      </c>
      <c r="N145" s="6">
        <f t="shared" si="15"/>
        <v>-0.58333333333333337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12</v>
      </c>
      <c r="D148" s="10">
        <v>0</v>
      </c>
      <c r="E148" s="10">
        <v>0</v>
      </c>
      <c r="F148" s="10">
        <v>12</v>
      </c>
      <c r="G148" s="10">
        <v>4</v>
      </c>
      <c r="H148" s="10">
        <v>0</v>
      </c>
      <c r="I148" s="10">
        <v>1</v>
      </c>
      <c r="J148" s="10">
        <v>5</v>
      </c>
      <c r="K148" s="6">
        <f t="shared" ref="K148" si="17">IF(C148=0,"-",(G148-C148)/C148)</f>
        <v>-0.66666666666666663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-0.58333333333333337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 t="str">
        <f t="shared" si="21"/>
        <v>-</v>
      </c>
      <c r="H149" s="6" t="str">
        <f t="shared" si="21"/>
        <v>-</v>
      </c>
      <c r="I149" s="6" t="str">
        <f t="shared" si="21"/>
        <v>-</v>
      </c>
      <c r="J149" s="6" t="str">
        <f t="shared" si="21"/>
        <v>-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12</v>
      </c>
      <c r="D157" s="19">
        <v>4</v>
      </c>
      <c r="E157" s="18">
        <f>IF(C157=0,"-",(D157-C157)/C157)</f>
        <v>-0.66666666666666663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0</v>
      </c>
      <c r="D158" s="19">
        <v>0</v>
      </c>
      <c r="E158" s="18" t="str">
        <f t="shared" ref="E158:E159" si="23">IF(C158=0,"-",(D158-C158)/C158)</f>
        <v>-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1</v>
      </c>
      <c r="D160" s="18">
        <f>IF(D157=0,"-",D157/(D157+D158+D159))</f>
        <v>1</v>
      </c>
      <c r="E160" s="18">
        <f>IF(OR(C160="-",D160="-"),"-",(D160-C160)/C160)</f>
        <v>0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1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1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>
        <f>IF(D166=0,"-",(D167+D168)/D166)</f>
        <v>1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104</v>
      </c>
      <c r="D170" s="6" t="s">
        <v>104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104</v>
      </c>
      <c r="D171" s="6">
        <v>1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10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10" ht="15" thickBot="1" x14ac:dyDescent="0.25">
      <c r="B178" s="15" t="s">
        <v>81</v>
      </c>
      <c r="C178" s="5">
        <v>0</v>
      </c>
      <c r="D178" s="5">
        <v>0</v>
      </c>
      <c r="E178" s="6" t="str">
        <f>IF(C178=0,"-",(D178-C178)/C178)</f>
        <v>-</v>
      </c>
      <c r="H178" s="13"/>
    </row>
    <row r="179" spans="2:10" ht="15" thickBot="1" x14ac:dyDescent="0.25">
      <c r="B179" s="4" t="s">
        <v>43</v>
      </c>
      <c r="C179" s="5">
        <v>0</v>
      </c>
      <c r="D179" s="5">
        <v>0</v>
      </c>
      <c r="E179" s="6" t="str">
        <f t="shared" ref="E179:E185" si="26">IF(C179=0,"-",(D179-C179)/C179)</f>
        <v>-</v>
      </c>
      <c r="H179" s="13"/>
    </row>
    <row r="180" spans="2:10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10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10" ht="15" thickBot="1" x14ac:dyDescent="0.25">
      <c r="B182" s="15" t="s">
        <v>79</v>
      </c>
      <c r="C182" s="5">
        <v>12</v>
      </c>
      <c r="D182" s="5">
        <v>5</v>
      </c>
      <c r="E182" s="6">
        <f t="shared" si="26"/>
        <v>-0.58333333333333337</v>
      </c>
      <c r="H182" s="13"/>
    </row>
    <row r="183" spans="2:10" ht="15" thickBot="1" x14ac:dyDescent="0.25">
      <c r="B183" s="4" t="s">
        <v>47</v>
      </c>
      <c r="C183" s="5">
        <v>12</v>
      </c>
      <c r="D183" s="5">
        <v>4</v>
      </c>
      <c r="E183" s="6">
        <f t="shared" si="26"/>
        <v>-0.66666666666666663</v>
      </c>
      <c r="H183" s="13"/>
    </row>
    <row r="184" spans="2:10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10" ht="15" thickBot="1" x14ac:dyDescent="0.25">
      <c r="B185" s="4" t="s">
        <v>80</v>
      </c>
      <c r="C185" s="5">
        <v>0</v>
      </c>
      <c r="D185" s="5">
        <v>1</v>
      </c>
      <c r="E185" s="6" t="str">
        <f t="shared" si="26"/>
        <v>-</v>
      </c>
      <c r="H185" s="13"/>
    </row>
    <row r="186" spans="2:10" x14ac:dyDescent="0.2">
      <c r="B186" s="22"/>
      <c r="C186" s="22"/>
      <c r="D186" s="22"/>
      <c r="E186" s="22"/>
      <c r="F186" s="22"/>
      <c r="G186" s="22"/>
      <c r="H186" s="22"/>
      <c r="I186" s="22"/>
      <c r="J186" s="22"/>
    </row>
    <row r="187" spans="2:10" x14ac:dyDescent="0.2">
      <c r="B187" s="22"/>
      <c r="C187" s="22"/>
      <c r="D187" s="22"/>
      <c r="E187" s="22"/>
      <c r="F187" s="22"/>
      <c r="G187" s="22"/>
      <c r="H187" s="22"/>
      <c r="I187" s="22"/>
      <c r="J187" s="22"/>
    </row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3</v>
      </c>
      <c r="D197" s="5">
        <v>2</v>
      </c>
      <c r="E197" s="6">
        <f t="shared" ref="E197:E200" si="27">IF(C197=0,"-",(D197-C197)/C197)</f>
        <v>-0.33333333333333331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3</v>
      </c>
      <c r="D199" s="5">
        <v>2</v>
      </c>
      <c r="E199" s="6">
        <f t="shared" si="27"/>
        <v>-0.33333333333333331</v>
      </c>
    </row>
    <row r="200" spans="2:5" ht="15" thickBot="1" x14ac:dyDescent="0.25">
      <c r="B200" s="4" t="s">
        <v>85</v>
      </c>
      <c r="C200" s="5">
        <v>3</v>
      </c>
      <c r="D200" s="5">
        <v>2</v>
      </c>
      <c r="E200" s="6">
        <f t="shared" si="27"/>
        <v>-0.33333333333333331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3</v>
      </c>
      <c r="D208" s="5">
        <v>2</v>
      </c>
      <c r="E208" s="6">
        <f t="shared" si="28"/>
        <v>-0.33333333333333331</v>
      </c>
    </row>
    <row r="209" spans="2:5" ht="20.100000000000001" customHeight="1" thickBot="1" x14ac:dyDescent="0.25">
      <c r="B209" s="17" t="s">
        <v>86</v>
      </c>
      <c r="C209" s="5">
        <v>2</v>
      </c>
      <c r="D209" s="5">
        <v>1</v>
      </c>
      <c r="E209" s="6">
        <f t="shared" si="28"/>
        <v>-0.5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1</v>
      </c>
      <c r="E210" s="6">
        <f t="shared" si="28"/>
        <v>0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0</v>
      </c>
      <c r="D221" s="5">
        <v>2</v>
      </c>
      <c r="E221" s="6" t="str">
        <f t="shared" ref="E221:E223" si="30">IF(C221=0,"-",(D221-C221)/C221)</f>
        <v>-</v>
      </c>
    </row>
    <row r="222" spans="2:5" ht="15" thickBot="1" x14ac:dyDescent="0.25">
      <c r="B222" s="16" t="s">
        <v>92</v>
      </c>
      <c r="C222" s="5">
        <v>3</v>
      </c>
      <c r="D222" s="5">
        <v>2</v>
      </c>
      <c r="E222" s="6">
        <f t="shared" si="30"/>
        <v>-0.33333333333333331</v>
      </c>
    </row>
    <row r="223" spans="2:5" ht="15" thickBot="1" x14ac:dyDescent="0.25">
      <c r="B223" s="16" t="s">
        <v>93</v>
      </c>
      <c r="C223" s="5">
        <v>4</v>
      </c>
      <c r="D223" s="5">
        <v>1</v>
      </c>
      <c r="E223" s="6">
        <f t="shared" si="30"/>
        <v>-0.75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2520</v>
      </c>
      <c r="D14" s="5">
        <v>2439</v>
      </c>
      <c r="E14" s="6">
        <f>IF(C14&gt;0,(D14-C14)/C14)</f>
        <v>-3.214285714285714E-2</v>
      </c>
    </row>
    <row r="15" spans="1:5" ht="20.100000000000001" customHeight="1" thickBot="1" x14ac:dyDescent="0.25">
      <c r="B15" s="4" t="s">
        <v>17</v>
      </c>
      <c r="C15" s="5">
        <v>2517</v>
      </c>
      <c r="D15" s="5">
        <v>2422</v>
      </c>
      <c r="E15" s="6">
        <f t="shared" ref="E15:E25" si="0">IF(C15&gt;0,(D15-C15)/C15)</f>
        <v>-3.7743345252284469E-2</v>
      </c>
    </row>
    <row r="16" spans="1:5" ht="20.100000000000001" customHeight="1" thickBot="1" x14ac:dyDescent="0.25">
      <c r="B16" s="4" t="s">
        <v>18</v>
      </c>
      <c r="C16" s="5">
        <v>1967</v>
      </c>
      <c r="D16" s="5">
        <v>1968</v>
      </c>
      <c r="E16" s="6">
        <f t="shared" si="0"/>
        <v>5.0838840874428064E-4</v>
      </c>
    </row>
    <row r="17" spans="2:5" ht="20.100000000000001" customHeight="1" thickBot="1" x14ac:dyDescent="0.25">
      <c r="B17" s="4" t="s">
        <v>19</v>
      </c>
      <c r="C17" s="5">
        <v>550</v>
      </c>
      <c r="D17" s="5">
        <v>454</v>
      </c>
      <c r="E17" s="6">
        <f t="shared" si="0"/>
        <v>-0.17454545454545456</v>
      </c>
    </row>
    <row r="18" spans="2:5" ht="20.100000000000001" customHeight="1" thickBot="1" x14ac:dyDescent="0.25">
      <c r="B18" s="4" t="s">
        <v>100</v>
      </c>
      <c r="C18" s="5">
        <v>0</v>
      </c>
      <c r="D18" s="5">
        <v>3</v>
      </c>
      <c r="E18" s="6" t="str">
        <f>IF(C18=0,"-",(D18-C18)/C18)</f>
        <v>-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0.21851410409217323</v>
      </c>
      <c r="D20" s="6">
        <f>D17/D15</f>
        <v>0.18744838976052849</v>
      </c>
      <c r="E20" s="6">
        <f t="shared" si="0"/>
        <v>-0.14216800540499963</v>
      </c>
    </row>
    <row r="21" spans="2:5" ht="30" customHeight="1" thickBot="1" x14ac:dyDescent="0.25">
      <c r="B21" s="4" t="s">
        <v>23</v>
      </c>
      <c r="C21" s="5">
        <v>348</v>
      </c>
      <c r="D21" s="5">
        <v>292</v>
      </c>
      <c r="E21" s="6">
        <f t="shared" si="0"/>
        <v>-0.16091954022988506</v>
      </c>
    </row>
    <row r="22" spans="2:5" ht="20.100000000000001" customHeight="1" thickBot="1" x14ac:dyDescent="0.25">
      <c r="B22" s="4" t="s">
        <v>24</v>
      </c>
      <c r="C22" s="5">
        <v>257</v>
      </c>
      <c r="D22" s="5">
        <v>201</v>
      </c>
      <c r="E22" s="6">
        <f t="shared" si="0"/>
        <v>-0.21789883268482491</v>
      </c>
    </row>
    <row r="23" spans="2:5" ht="20.100000000000001" customHeight="1" thickBot="1" x14ac:dyDescent="0.25">
      <c r="B23" s="4" t="s">
        <v>25</v>
      </c>
      <c r="C23" s="5">
        <v>91</v>
      </c>
      <c r="D23" s="5">
        <v>91</v>
      </c>
      <c r="E23" s="6">
        <f t="shared" si="0"/>
        <v>0</v>
      </c>
    </row>
    <row r="24" spans="2:5" ht="20.100000000000001" customHeight="1" thickBot="1" x14ac:dyDescent="0.25">
      <c r="B24" s="4" t="s">
        <v>21</v>
      </c>
      <c r="C24" s="6">
        <f>C23/C21</f>
        <v>0.2614942528735632</v>
      </c>
      <c r="D24" s="6">
        <f t="shared" ref="D24" si="1">D23/D21</f>
        <v>0.31164383561643838</v>
      </c>
      <c r="E24" s="6">
        <f t="shared" si="0"/>
        <v>0.19178082191780838</v>
      </c>
    </row>
    <row r="25" spans="2:5" ht="20.100000000000001" customHeight="1" thickBot="1" x14ac:dyDescent="0.25">
      <c r="B25" s="7" t="s">
        <v>26</v>
      </c>
      <c r="C25" s="6">
        <v>0.2288666599379687</v>
      </c>
      <c r="D25" s="6">
        <v>0.22059794612564612</v>
      </c>
      <c r="E25" s="6">
        <f t="shared" si="0"/>
        <v>-3.6128957422473448E-2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604</v>
      </c>
      <c r="D34" s="5">
        <v>486</v>
      </c>
      <c r="E34" s="6">
        <f>IF(C34&gt;0,(D34-C34)/C34,"-")</f>
        <v>-0.19536423841059603</v>
      </c>
    </row>
    <row r="35" spans="2:5" ht="20.100000000000001" customHeight="1" thickBot="1" x14ac:dyDescent="0.25">
      <c r="B35" s="4" t="s">
        <v>29</v>
      </c>
      <c r="C35" s="5">
        <v>16</v>
      </c>
      <c r="D35" s="5">
        <v>8</v>
      </c>
      <c r="E35" s="6">
        <f t="shared" ref="E35:E37" si="2">IF(C35&gt;0,(D35-C35)/C35,"-")</f>
        <v>-0.5</v>
      </c>
    </row>
    <row r="36" spans="2:5" ht="20.100000000000001" customHeight="1" thickBot="1" x14ac:dyDescent="0.25">
      <c r="B36" s="4" t="s">
        <v>28</v>
      </c>
      <c r="C36" s="5">
        <v>419</v>
      </c>
      <c r="D36" s="5">
        <v>365</v>
      </c>
      <c r="E36" s="6">
        <f t="shared" si="2"/>
        <v>-0.12887828162291171</v>
      </c>
    </row>
    <row r="37" spans="2:5" ht="20.100000000000001" customHeight="1" thickBot="1" x14ac:dyDescent="0.25">
      <c r="B37" s="4" t="s">
        <v>30</v>
      </c>
      <c r="C37" s="5">
        <v>169</v>
      </c>
      <c r="D37" s="5">
        <v>113</v>
      </c>
      <c r="E37" s="6">
        <f t="shared" si="2"/>
        <v>-0.33136094674556216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677</v>
      </c>
      <c r="D44" s="5">
        <v>718</v>
      </c>
      <c r="E44" s="6">
        <f>IF(C44&gt;0,(D44-C44)/C44,"-")</f>
        <v>6.0561299852289516E-2</v>
      </c>
    </row>
    <row r="45" spans="2:5" ht="20.100000000000001" customHeight="1" thickBot="1" x14ac:dyDescent="0.25">
      <c r="B45" s="4" t="s">
        <v>34</v>
      </c>
      <c r="C45" s="5">
        <v>54</v>
      </c>
      <c r="D45" s="5">
        <v>50</v>
      </c>
      <c r="E45" s="6">
        <f t="shared" ref="E45:E51" si="3">IF(C45&gt;0,(D45-C45)/C45,"-")</f>
        <v>-7.407407407407407E-2</v>
      </c>
    </row>
    <row r="46" spans="2:5" ht="20.100000000000001" customHeight="1" thickBot="1" x14ac:dyDescent="0.25">
      <c r="B46" s="4" t="s">
        <v>31</v>
      </c>
      <c r="C46" s="5">
        <v>150</v>
      </c>
      <c r="D46" s="5">
        <v>151</v>
      </c>
      <c r="E46" s="6">
        <f t="shared" si="3"/>
        <v>6.6666666666666671E-3</v>
      </c>
    </row>
    <row r="47" spans="2:5" ht="20.100000000000001" customHeight="1" thickBot="1" x14ac:dyDescent="0.25">
      <c r="B47" s="4" t="s">
        <v>32</v>
      </c>
      <c r="C47" s="5">
        <v>846</v>
      </c>
      <c r="D47" s="5">
        <v>786</v>
      </c>
      <c r="E47" s="6">
        <f t="shared" si="3"/>
        <v>-7.0921985815602842E-2</v>
      </c>
    </row>
    <row r="48" spans="2:5" ht="20.100000000000001" customHeight="1" thickBot="1" x14ac:dyDescent="0.25">
      <c r="B48" s="4" t="s">
        <v>35</v>
      </c>
      <c r="C48" s="5">
        <v>190</v>
      </c>
      <c r="D48" s="5">
        <v>145</v>
      </c>
      <c r="E48" s="6">
        <f t="shared" si="3"/>
        <v>-0.23684210526315788</v>
      </c>
    </row>
    <row r="49" spans="2:5" ht="20.100000000000001" customHeight="1" thickBot="1" x14ac:dyDescent="0.25">
      <c r="B49" s="4" t="s">
        <v>67</v>
      </c>
      <c r="C49" s="5">
        <v>269</v>
      </c>
      <c r="D49" s="5">
        <v>332</v>
      </c>
      <c r="E49" s="6">
        <f t="shared" si="3"/>
        <v>0.2342007434944238</v>
      </c>
    </row>
    <row r="50" spans="2:5" ht="20.100000000000001" customHeight="1" collapsed="1" thickBot="1" x14ac:dyDescent="0.25">
      <c r="B50" s="4" t="s">
        <v>36</v>
      </c>
      <c r="C50" s="6">
        <f>C44/(C44+C45)</f>
        <v>0.9261285909712722</v>
      </c>
      <c r="D50" s="6">
        <f>D44/(D44+D45)</f>
        <v>0.93489583333333337</v>
      </c>
      <c r="E50" s="6">
        <f t="shared" si="3"/>
        <v>9.4665497291975091E-3</v>
      </c>
    </row>
    <row r="51" spans="2:5" ht="20.100000000000001" customHeight="1" thickBot="1" x14ac:dyDescent="0.25">
      <c r="B51" s="4" t="s">
        <v>37</v>
      </c>
      <c r="C51" s="6">
        <f>C47/(C46+C47)</f>
        <v>0.8493975903614458</v>
      </c>
      <c r="D51" s="6">
        <f t="shared" ref="D51" si="4">D47/(D46+D47)</f>
        <v>0.8388473852721452</v>
      </c>
      <c r="E51" s="6">
        <f t="shared" si="3"/>
        <v>-1.2420808828538297E-2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732</v>
      </c>
      <c r="D58" s="5">
        <v>769</v>
      </c>
      <c r="E58" s="6">
        <f>IF(C58&gt;0,(D58-C58)/C58,"-")</f>
        <v>5.0546448087431695E-2</v>
      </c>
    </row>
    <row r="59" spans="2:5" ht="20.100000000000001" customHeight="1" thickBot="1" x14ac:dyDescent="0.25">
      <c r="B59" s="4" t="s">
        <v>41</v>
      </c>
      <c r="C59" s="5">
        <v>542</v>
      </c>
      <c r="D59" s="5">
        <v>570</v>
      </c>
      <c r="E59" s="6">
        <f t="shared" ref="E59:E63" si="5">IF(C59&gt;0,(D59-C59)/C59,"-")</f>
        <v>5.1660516605166053E-2</v>
      </c>
    </row>
    <row r="60" spans="2:5" ht="20.100000000000001" customHeight="1" thickBot="1" x14ac:dyDescent="0.25">
      <c r="B60" s="4" t="s">
        <v>42</v>
      </c>
      <c r="C60" s="5">
        <v>135</v>
      </c>
      <c r="D60" s="5">
        <v>148</v>
      </c>
      <c r="E60" s="6">
        <f t="shared" si="5"/>
        <v>9.6296296296296297E-2</v>
      </c>
    </row>
    <row r="61" spans="2:5" ht="20.100000000000001" customHeight="1" collapsed="1" thickBot="1" x14ac:dyDescent="0.25">
      <c r="B61" s="4" t="s">
        <v>98</v>
      </c>
      <c r="C61" s="6">
        <f>(C59+C60)/C58</f>
        <v>0.92486338797814205</v>
      </c>
      <c r="D61" s="6">
        <f>(D59+D60)/D58</f>
        <v>0.93368010403120938</v>
      </c>
      <c r="E61" s="6">
        <f t="shared" si="5"/>
        <v>9.5329928372899359E-3</v>
      </c>
    </row>
    <row r="62" spans="2:5" ht="20.100000000000001" customHeight="1" thickBot="1" x14ac:dyDescent="0.25">
      <c r="B62" s="4" t="s">
        <v>39</v>
      </c>
      <c r="C62" s="6">
        <v>0.91554054054054057</v>
      </c>
      <c r="D62" s="6">
        <v>0.92532467532467533</v>
      </c>
      <c r="E62" s="6">
        <f t="shared" si="5"/>
        <v>1.0686730243925786E-2</v>
      </c>
    </row>
    <row r="63" spans="2:5" ht="20.100000000000001" customHeight="1" thickBot="1" x14ac:dyDescent="0.25">
      <c r="B63" s="4" t="s">
        <v>40</v>
      </c>
      <c r="C63" s="6">
        <v>0.9642857142857143</v>
      </c>
      <c r="D63" s="6">
        <v>0.9673202614379085</v>
      </c>
      <c r="E63" s="6">
        <f t="shared" si="5"/>
        <v>3.1469377874606521E-3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2458</v>
      </c>
      <c r="D70" s="5">
        <v>2356</v>
      </c>
      <c r="E70" s="6">
        <f>IF(C70&gt;0,(D70-C70)/C70,"-")</f>
        <v>-4.149715215622457E-2</v>
      </c>
    </row>
    <row r="71" spans="2:10" ht="20.100000000000001" customHeight="1" thickBot="1" x14ac:dyDescent="0.25">
      <c r="B71" s="4" t="s">
        <v>45</v>
      </c>
      <c r="C71" s="5">
        <v>1214</v>
      </c>
      <c r="D71" s="5">
        <v>1174</v>
      </c>
      <c r="E71" s="6">
        <f t="shared" ref="E71:E77" si="6">IF(C71&gt;0,(D71-C71)/C71,"-")</f>
        <v>-3.2948929159802305E-2</v>
      </c>
    </row>
    <row r="72" spans="2:10" ht="20.100000000000001" customHeight="1" thickBot="1" x14ac:dyDescent="0.25">
      <c r="B72" s="4" t="s">
        <v>43</v>
      </c>
      <c r="C72" s="5">
        <v>1</v>
      </c>
      <c r="D72" s="5">
        <v>1</v>
      </c>
      <c r="E72" s="6">
        <f t="shared" si="6"/>
        <v>0</v>
      </c>
    </row>
    <row r="73" spans="2:10" ht="20.100000000000001" customHeight="1" thickBot="1" x14ac:dyDescent="0.25">
      <c r="B73" s="4" t="s">
        <v>46</v>
      </c>
      <c r="C73" s="5">
        <v>786</v>
      </c>
      <c r="D73" s="5">
        <v>803</v>
      </c>
      <c r="E73" s="6">
        <f t="shared" si="6"/>
        <v>2.1628498727735368E-2</v>
      </c>
    </row>
    <row r="74" spans="2:10" ht="20.100000000000001" customHeight="1" thickBot="1" x14ac:dyDescent="0.25">
      <c r="B74" s="4" t="s">
        <v>47</v>
      </c>
      <c r="C74" s="5">
        <v>205</v>
      </c>
      <c r="D74" s="5">
        <v>189</v>
      </c>
      <c r="E74" s="6">
        <f t="shared" si="6"/>
        <v>-7.8048780487804878E-2</v>
      </c>
    </row>
    <row r="75" spans="2:10" ht="20.100000000000001" customHeight="1" thickBot="1" x14ac:dyDescent="0.25">
      <c r="B75" s="4" t="s">
        <v>48</v>
      </c>
      <c r="C75" s="5">
        <v>252</v>
      </c>
      <c r="D75" s="5">
        <v>189</v>
      </c>
      <c r="E75" s="6">
        <f t="shared" si="6"/>
        <v>-0.25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69</v>
      </c>
      <c r="D90" s="5">
        <v>56</v>
      </c>
      <c r="E90" s="6">
        <f>IF(C90&gt;0,(D90-C90)/C90,"-")</f>
        <v>-0.18840579710144928</v>
      </c>
    </row>
    <row r="91" spans="2:5" ht="29.25" thickBot="1" x14ac:dyDescent="0.25">
      <c r="B91" s="4" t="s">
        <v>52</v>
      </c>
      <c r="C91" s="5">
        <v>60</v>
      </c>
      <c r="D91" s="5">
        <v>46</v>
      </c>
      <c r="E91" s="6">
        <f t="shared" ref="E91:E93" si="7">IF(C91&gt;0,(D91-C91)/C91,"-")</f>
        <v>-0.23333333333333334</v>
      </c>
    </row>
    <row r="92" spans="2:5" ht="29.25" customHeight="1" thickBot="1" x14ac:dyDescent="0.25">
      <c r="B92" s="4" t="s">
        <v>53</v>
      </c>
      <c r="C92" s="5">
        <v>83</v>
      </c>
      <c r="D92" s="5">
        <v>48</v>
      </c>
      <c r="E92" s="6">
        <f t="shared" si="7"/>
        <v>-0.42168674698795183</v>
      </c>
    </row>
    <row r="93" spans="2:5" ht="29.25" customHeight="1" thickBot="1" x14ac:dyDescent="0.25">
      <c r="B93" s="4" t="s">
        <v>54</v>
      </c>
      <c r="C93" s="6">
        <f>(C90+C91)/(C90+C91+C92)</f>
        <v>0.60849056603773588</v>
      </c>
      <c r="D93" s="6">
        <f>(D90+D91)/(D90+D91+D92)</f>
        <v>0.68</v>
      </c>
      <c r="E93" s="6">
        <f t="shared" si="7"/>
        <v>0.11751937984496126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213</v>
      </c>
      <c r="D100" s="5">
        <v>152</v>
      </c>
      <c r="E100" s="6">
        <f>IF(C100&gt;0,(D100-C100)/C100,"-")</f>
        <v>-0.28638497652582162</v>
      </c>
    </row>
    <row r="101" spans="2:5" ht="20.100000000000001" customHeight="1" thickBot="1" x14ac:dyDescent="0.25">
      <c r="B101" s="4" t="s">
        <v>41</v>
      </c>
      <c r="C101" s="5">
        <v>100</v>
      </c>
      <c r="D101" s="5">
        <v>84</v>
      </c>
      <c r="E101" s="6">
        <f t="shared" ref="E101:E105" si="8">IF(C101&gt;0,(D101-C101)/C101,"-")</f>
        <v>-0.16</v>
      </c>
    </row>
    <row r="102" spans="2:5" ht="20.100000000000001" customHeight="1" thickBot="1" x14ac:dyDescent="0.25">
      <c r="B102" s="4" t="s">
        <v>42</v>
      </c>
      <c r="C102" s="5">
        <v>29</v>
      </c>
      <c r="D102" s="5">
        <v>19</v>
      </c>
      <c r="E102" s="6">
        <f t="shared" si="8"/>
        <v>-0.34482758620689657</v>
      </c>
    </row>
    <row r="103" spans="2:5" ht="20.100000000000001" customHeight="1" thickBot="1" x14ac:dyDescent="0.25">
      <c r="B103" s="4" t="s">
        <v>98</v>
      </c>
      <c r="C103" s="6">
        <f>(C101+C102)/C100</f>
        <v>0.60563380281690138</v>
      </c>
      <c r="D103" s="6">
        <f>(D101+D102)/D100</f>
        <v>0.67763157894736847</v>
      </c>
      <c r="E103" s="6">
        <f t="shared" si="8"/>
        <v>0.11888004895960846</v>
      </c>
    </row>
    <row r="104" spans="2:5" ht="20.100000000000001" customHeight="1" thickBot="1" x14ac:dyDescent="0.25">
      <c r="B104" s="4" t="s">
        <v>39</v>
      </c>
      <c r="C104" s="6">
        <v>0.59880239520958078</v>
      </c>
      <c r="D104" s="6">
        <v>0.70588235294117652</v>
      </c>
      <c r="E104" s="6">
        <f t="shared" si="8"/>
        <v>0.17882352941176488</v>
      </c>
    </row>
    <row r="105" spans="2:5" ht="20.100000000000001" customHeight="1" thickBot="1" x14ac:dyDescent="0.25">
      <c r="B105" s="4" t="s">
        <v>40</v>
      </c>
      <c r="C105" s="6">
        <v>0.63043478260869568</v>
      </c>
      <c r="D105" s="6">
        <v>0.5757575757575758</v>
      </c>
      <c r="E105" s="6">
        <f t="shared" si="8"/>
        <v>-8.6729362591431519E-2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243</v>
      </c>
      <c r="D112" s="5">
        <v>228</v>
      </c>
      <c r="E112" s="6">
        <f>IF(C112&gt;0,(D112-C112)/C112,"-")</f>
        <v>-6.1728395061728392E-2</v>
      </c>
    </row>
    <row r="113" spans="2:14" ht="15" thickBot="1" x14ac:dyDescent="0.25">
      <c r="B113" s="4" t="s">
        <v>56</v>
      </c>
      <c r="C113" s="5">
        <v>138</v>
      </c>
      <c r="D113" s="5">
        <v>122</v>
      </c>
      <c r="E113" s="6">
        <f t="shared" ref="E113:E114" si="9">IF(C113&gt;0,(D113-C113)/C113,"-")</f>
        <v>-0.11594202898550725</v>
      </c>
    </row>
    <row r="114" spans="2:14" ht="15" thickBot="1" x14ac:dyDescent="0.25">
      <c r="B114" s="4" t="s">
        <v>57</v>
      </c>
      <c r="C114" s="5">
        <v>105</v>
      </c>
      <c r="D114" s="5">
        <v>106</v>
      </c>
      <c r="E114" s="6">
        <f t="shared" si="9"/>
        <v>9.5238095238095247E-3</v>
      </c>
    </row>
    <row r="115" spans="2:14" s="22" customFormat="1" x14ac:dyDescent="0.2"/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1</v>
      </c>
      <c r="F128" s="10">
        <v>1</v>
      </c>
      <c r="G128" s="10">
        <v>1</v>
      </c>
      <c r="H128" s="10">
        <v>0</v>
      </c>
      <c r="I128" s="10">
        <v>0</v>
      </c>
      <c r="J128" s="10">
        <v>1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>
        <f t="shared" si="10"/>
        <v>-1</v>
      </c>
      <c r="N128" s="6">
        <f t="shared" si="10"/>
        <v>0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1</v>
      </c>
      <c r="F133" s="10">
        <v>1</v>
      </c>
      <c r="G133" s="10">
        <v>1</v>
      </c>
      <c r="H133" s="10">
        <v>0</v>
      </c>
      <c r="I133" s="10">
        <v>0</v>
      </c>
      <c r="J133" s="10">
        <v>1</v>
      </c>
      <c r="K133" s="6" t="str">
        <f t="shared" si="11"/>
        <v>-</v>
      </c>
      <c r="L133" s="6" t="str">
        <f t="shared" si="10"/>
        <v>-</v>
      </c>
      <c r="M133" s="6">
        <f t="shared" si="10"/>
        <v>-1</v>
      </c>
      <c r="N133" s="6">
        <f t="shared" si="10"/>
        <v>0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>
        <f t="shared" ref="E134:J134" si="12">IF(E128=0,"-",E128/(E128+E129))</f>
        <v>1</v>
      </c>
      <c r="F134" s="6">
        <f t="shared" si="12"/>
        <v>1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8</v>
      </c>
      <c r="D143" s="10">
        <v>0</v>
      </c>
      <c r="E143" s="10">
        <v>0</v>
      </c>
      <c r="F143" s="10">
        <v>8</v>
      </c>
      <c r="G143" s="10">
        <v>3</v>
      </c>
      <c r="H143" s="10">
        <v>0</v>
      </c>
      <c r="I143" s="10">
        <v>2</v>
      </c>
      <c r="J143" s="10">
        <v>5</v>
      </c>
      <c r="K143" s="6">
        <f>IF(C143=0,"-",(G143-C143)/C143)</f>
        <v>-0.625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-0.375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0</v>
      </c>
      <c r="F144" s="10">
        <v>1</v>
      </c>
      <c r="G144" s="10">
        <v>5</v>
      </c>
      <c r="H144" s="10">
        <v>0</v>
      </c>
      <c r="I144" s="10">
        <v>0</v>
      </c>
      <c r="J144" s="10">
        <v>5</v>
      </c>
      <c r="K144" s="6">
        <f t="shared" ref="K144:K147" si="16">IF(C144=0,"-",(G144-C144)/C144)</f>
        <v>4</v>
      </c>
      <c r="L144" s="6" t="str">
        <f t="shared" si="15"/>
        <v>-</v>
      </c>
      <c r="M144" s="6" t="str">
        <f t="shared" si="15"/>
        <v>-</v>
      </c>
      <c r="N144" s="6">
        <f t="shared" si="15"/>
        <v>4</v>
      </c>
    </row>
    <row r="145" spans="2:14" ht="15" thickBot="1" x14ac:dyDescent="0.25">
      <c r="B145" s="4" t="s">
        <v>73</v>
      </c>
      <c r="C145" s="10">
        <v>30</v>
      </c>
      <c r="D145" s="10">
        <v>0</v>
      </c>
      <c r="E145" s="10">
        <v>9</v>
      </c>
      <c r="F145" s="10">
        <v>39</v>
      </c>
      <c r="G145" s="10">
        <v>43</v>
      </c>
      <c r="H145" s="10">
        <v>0</v>
      </c>
      <c r="I145" s="10">
        <v>5</v>
      </c>
      <c r="J145" s="10">
        <v>48</v>
      </c>
      <c r="K145" s="6">
        <f t="shared" si="16"/>
        <v>0.43333333333333335</v>
      </c>
      <c r="L145" s="6" t="str">
        <f t="shared" si="15"/>
        <v>-</v>
      </c>
      <c r="M145" s="6">
        <f t="shared" si="15"/>
        <v>-0.44444444444444442</v>
      </c>
      <c r="N145" s="6">
        <f t="shared" si="15"/>
        <v>0.23076923076923078</v>
      </c>
    </row>
    <row r="146" spans="2:14" ht="15" thickBot="1" x14ac:dyDescent="0.25">
      <c r="B146" s="4" t="s">
        <v>74</v>
      </c>
      <c r="C146" s="10">
        <v>7</v>
      </c>
      <c r="D146" s="10">
        <v>0</v>
      </c>
      <c r="E146" s="10">
        <v>3</v>
      </c>
      <c r="F146" s="10">
        <v>10</v>
      </c>
      <c r="G146" s="10">
        <v>5</v>
      </c>
      <c r="H146" s="10">
        <v>0</v>
      </c>
      <c r="I146" s="10">
        <v>3</v>
      </c>
      <c r="J146" s="10">
        <v>8</v>
      </c>
      <c r="K146" s="6">
        <f t="shared" si="16"/>
        <v>-0.2857142857142857</v>
      </c>
      <c r="L146" s="6" t="str">
        <f t="shared" si="15"/>
        <v>-</v>
      </c>
      <c r="M146" s="6">
        <f t="shared" si="15"/>
        <v>0</v>
      </c>
      <c r="N146" s="6">
        <f t="shared" si="15"/>
        <v>-0.2</v>
      </c>
    </row>
    <row r="147" spans="2:14" ht="15" thickBot="1" x14ac:dyDescent="0.25">
      <c r="B147" s="4" t="s">
        <v>75</v>
      </c>
      <c r="C147" s="10">
        <v>1</v>
      </c>
      <c r="D147" s="10">
        <v>0</v>
      </c>
      <c r="E147" s="10">
        <v>0</v>
      </c>
      <c r="F147" s="10">
        <v>1</v>
      </c>
      <c r="G147" s="10">
        <v>0</v>
      </c>
      <c r="H147" s="10">
        <v>0</v>
      </c>
      <c r="I147" s="10">
        <v>0</v>
      </c>
      <c r="J147" s="10">
        <v>0</v>
      </c>
      <c r="K147" s="6">
        <f t="shared" si="16"/>
        <v>-1</v>
      </c>
      <c r="L147" s="6" t="str">
        <f t="shared" si="15"/>
        <v>-</v>
      </c>
      <c r="M147" s="6" t="str">
        <f t="shared" si="15"/>
        <v>-</v>
      </c>
      <c r="N147" s="6">
        <f t="shared" si="15"/>
        <v>-1</v>
      </c>
    </row>
    <row r="148" spans="2:14" ht="15" thickBot="1" x14ac:dyDescent="0.25">
      <c r="B148" s="7" t="s">
        <v>68</v>
      </c>
      <c r="C148" s="10">
        <v>47</v>
      </c>
      <c r="D148" s="10">
        <v>0</v>
      </c>
      <c r="E148" s="10">
        <v>12</v>
      </c>
      <c r="F148" s="10">
        <v>59</v>
      </c>
      <c r="G148" s="10">
        <v>56</v>
      </c>
      <c r="H148" s="10">
        <v>0</v>
      </c>
      <c r="I148" s="10">
        <v>10</v>
      </c>
      <c r="J148" s="10">
        <v>66</v>
      </c>
      <c r="K148" s="6"/>
      <c r="L148" s="6"/>
      <c r="M148" s="6"/>
      <c r="N148" s="6"/>
    </row>
    <row r="149" spans="2:14" ht="29.25" thickBot="1" x14ac:dyDescent="0.25">
      <c r="B149" s="7" t="s">
        <v>76</v>
      </c>
      <c r="C149" s="6">
        <f t="shared" ref="C149:J150" si="17">IF(C143=0,"-",(C143/(C143+C145)))</f>
        <v>0.21052631578947367</v>
      </c>
      <c r="D149" s="6" t="str">
        <f t="shared" si="17"/>
        <v>-</v>
      </c>
      <c r="E149" s="6" t="str">
        <f t="shared" si="17"/>
        <v>-</v>
      </c>
      <c r="F149" s="6">
        <f t="shared" si="17"/>
        <v>0.1702127659574468</v>
      </c>
      <c r="G149" s="6">
        <f t="shared" si="17"/>
        <v>6.5217391304347824E-2</v>
      </c>
      <c r="H149" s="6" t="str">
        <f t="shared" si="17"/>
        <v>-</v>
      </c>
      <c r="I149" s="6">
        <f t="shared" si="17"/>
        <v>0.2857142857142857</v>
      </c>
      <c r="J149" s="6">
        <f t="shared" si="17"/>
        <v>9.4339622641509441E-2</v>
      </c>
      <c r="K149" s="6">
        <f>IF(OR(C149="-",G149="-"),"-",(G149-C149)/C149)</f>
        <v>-0.69021739130434778</v>
      </c>
      <c r="L149" s="6" t="str">
        <f t="shared" ref="L149:N150" si="18">IF(OR(D149="-",H149="-"),"-",(H149-D149)/D149)</f>
        <v>-</v>
      </c>
      <c r="M149" s="6" t="str">
        <f t="shared" si="18"/>
        <v>-</v>
      </c>
      <c r="N149" s="6">
        <f t="shared" si="18"/>
        <v>-0.445754716981132</v>
      </c>
    </row>
    <row r="150" spans="2:14" ht="29.25" thickBot="1" x14ac:dyDescent="0.25">
      <c r="B150" s="7" t="s">
        <v>77</v>
      </c>
      <c r="C150" s="6">
        <f t="shared" si="17"/>
        <v>0.125</v>
      </c>
      <c r="D150" s="6" t="str">
        <f t="shared" si="17"/>
        <v>-</v>
      </c>
      <c r="E150" s="6" t="str">
        <f t="shared" si="17"/>
        <v>-</v>
      </c>
      <c r="F150" s="6">
        <f t="shared" si="17"/>
        <v>9.0909090909090912E-2</v>
      </c>
      <c r="G150" s="6">
        <f t="shared" si="17"/>
        <v>0.5</v>
      </c>
      <c r="H150" s="6" t="str">
        <f t="shared" si="17"/>
        <v>-</v>
      </c>
      <c r="I150" s="6" t="str">
        <f t="shared" si="17"/>
        <v>-</v>
      </c>
      <c r="J150" s="6">
        <f t="shared" si="17"/>
        <v>0.38461538461538464</v>
      </c>
      <c r="K150" s="6">
        <f>IF(OR(C150="-",G150="-"),"-",(G150-C150)/C150)</f>
        <v>3</v>
      </c>
      <c r="L150" s="6" t="str">
        <f t="shared" si="18"/>
        <v>-</v>
      </c>
      <c r="M150" s="6" t="str">
        <f t="shared" si="18"/>
        <v>-</v>
      </c>
      <c r="N150" s="6">
        <f t="shared" si="18"/>
        <v>3.2307692307692313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37</v>
      </c>
      <c r="D157" s="19">
        <v>48</v>
      </c>
      <c r="E157" s="18">
        <f>IF(C157=0,"-",(D157-C157)/C157)</f>
        <v>0.29729729729729731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9</v>
      </c>
      <c r="D158" s="19">
        <v>8</v>
      </c>
      <c r="E158" s="18">
        <f t="shared" ref="E158:E159" si="19">IF(C158=0,"-",(D158-C158)/C158)</f>
        <v>-0.1111111111111111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0</v>
      </c>
      <c r="E159" s="18">
        <f t="shared" si="19"/>
        <v>-1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0.78723404255319152</v>
      </c>
      <c r="D160" s="18">
        <f>IF(D157=0,"-",D157/(D157+D158+D159))</f>
        <v>0.8571428571428571</v>
      </c>
      <c r="E160" s="18">
        <f>IF(OR(C160="-",D160="-"),"-",(D160-C160)/C160)</f>
        <v>8.8803088803088709E-2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1</v>
      </c>
      <c r="E166" s="6">
        <f>IF(C166=0,"-",(D166-C166)/C166)</f>
        <v>0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0</v>
      </c>
      <c r="E167" s="6">
        <f t="shared" ref="E167:E168" si="20">IF(C167=0,"-",(D167-C167)/C167)</f>
        <v>-1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1</v>
      </c>
      <c r="E168" s="6" t="str">
        <f t="shared" si="20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1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>
        <v>1</v>
      </c>
      <c r="D170" s="6" t="s">
        <v>104</v>
      </c>
      <c r="E170" s="6" t="str">
        <f t="shared" si="21"/>
        <v>-</v>
      </c>
    </row>
    <row r="171" spans="2:14" ht="20.100000000000001" customHeight="1" thickBot="1" x14ac:dyDescent="0.25">
      <c r="B171" s="4" t="s">
        <v>40</v>
      </c>
      <c r="C171" s="6" t="s">
        <v>104</v>
      </c>
      <c r="D171" s="6">
        <v>1</v>
      </c>
      <c r="E171" s="6" t="str">
        <f t="shared" si="21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3</v>
      </c>
      <c r="D178" s="5">
        <v>5</v>
      </c>
      <c r="E178" s="6">
        <f>IF(C178=0,"-",(D178-C178)/C178)</f>
        <v>0.66666666666666663</v>
      </c>
      <c r="H178" s="13"/>
    </row>
    <row r="179" spans="2:8" ht="15" thickBot="1" x14ac:dyDescent="0.25">
      <c r="B179" s="4" t="s">
        <v>43</v>
      </c>
      <c r="C179" s="5">
        <v>3</v>
      </c>
      <c r="D179" s="5">
        <v>3</v>
      </c>
      <c r="E179" s="6">
        <f t="shared" ref="E179:E185" si="22">IF(C179=0,"-",(D179-C179)/C179)</f>
        <v>0</v>
      </c>
      <c r="H179" s="13"/>
    </row>
    <row r="180" spans="2:8" ht="15" thickBot="1" x14ac:dyDescent="0.25">
      <c r="B180" s="4" t="s">
        <v>47</v>
      </c>
      <c r="C180" s="5">
        <v>0</v>
      </c>
      <c r="D180" s="5">
        <v>1</v>
      </c>
      <c r="E180" s="6" t="str">
        <f t="shared" si="22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1</v>
      </c>
      <c r="E181" s="6" t="str">
        <f t="shared" si="22"/>
        <v>-</v>
      </c>
      <c r="H181" s="13"/>
    </row>
    <row r="182" spans="2:8" ht="15" thickBot="1" x14ac:dyDescent="0.25">
      <c r="B182" s="15" t="s">
        <v>79</v>
      </c>
      <c r="C182" s="5">
        <v>73</v>
      </c>
      <c r="D182" s="5">
        <v>53</v>
      </c>
      <c r="E182" s="6">
        <f t="shared" si="22"/>
        <v>-0.27397260273972601</v>
      </c>
      <c r="H182" s="13"/>
    </row>
    <row r="183" spans="2:8" ht="15" thickBot="1" x14ac:dyDescent="0.25">
      <c r="B183" s="4" t="s">
        <v>47</v>
      </c>
      <c r="C183" s="5">
        <v>56</v>
      </c>
      <c r="D183" s="5">
        <v>40</v>
      </c>
      <c r="E183" s="6">
        <f t="shared" si="22"/>
        <v>-0.2857142857142857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2"/>
        <v>-</v>
      </c>
      <c r="H184" s="13"/>
    </row>
    <row r="185" spans="2:8" ht="15" thickBot="1" x14ac:dyDescent="0.25">
      <c r="B185" s="4" t="s">
        <v>80</v>
      </c>
      <c r="C185" s="5">
        <v>17</v>
      </c>
      <c r="D185" s="5">
        <v>13</v>
      </c>
      <c r="E185" s="6">
        <f t="shared" si="22"/>
        <v>-0.23529411764705882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4</v>
      </c>
      <c r="D197" s="5">
        <v>3</v>
      </c>
      <c r="E197" s="6">
        <f t="shared" ref="E197:E200" si="23">IF(C197=0,"-",(D197-C197)/C197)</f>
        <v>-0.25</v>
      </c>
    </row>
    <row r="198" spans="2:5" ht="15" thickBot="1" x14ac:dyDescent="0.25">
      <c r="B198" s="4" t="s">
        <v>83</v>
      </c>
      <c r="C198" s="5">
        <v>1</v>
      </c>
      <c r="D198" s="5">
        <v>0</v>
      </c>
      <c r="E198" s="6">
        <f t="shared" si="23"/>
        <v>-1</v>
      </c>
    </row>
    <row r="199" spans="2:5" ht="15" thickBot="1" x14ac:dyDescent="0.25">
      <c r="B199" s="4" t="s">
        <v>84</v>
      </c>
      <c r="C199" s="5">
        <v>5</v>
      </c>
      <c r="D199" s="5">
        <v>3</v>
      </c>
      <c r="E199" s="6">
        <f t="shared" si="23"/>
        <v>-0.4</v>
      </c>
    </row>
    <row r="200" spans="2:5" ht="15" thickBot="1" x14ac:dyDescent="0.25">
      <c r="B200" s="4" t="s">
        <v>85</v>
      </c>
      <c r="C200" s="5">
        <v>4</v>
      </c>
      <c r="D200" s="5">
        <v>3</v>
      </c>
      <c r="E200" s="6">
        <f t="shared" si="23"/>
        <v>-0.25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4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4</v>
      </c>
      <c r="D208" s="5">
        <v>3</v>
      </c>
      <c r="E208" s="6">
        <f t="shared" si="24"/>
        <v>-0.25</v>
      </c>
    </row>
    <row r="209" spans="2:5" ht="20.100000000000001" customHeight="1" thickBot="1" x14ac:dyDescent="0.25">
      <c r="B209" s="17" t="s">
        <v>86</v>
      </c>
      <c r="C209" s="5">
        <v>4</v>
      </c>
      <c r="D209" s="5">
        <v>3</v>
      </c>
      <c r="E209" s="6">
        <f t="shared" si="24"/>
        <v>-0.25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4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0</v>
      </c>
      <c r="E212" s="6">
        <f>IF(C212=0,"-",(D212-C212)/C212)</f>
        <v>-1</v>
      </c>
    </row>
    <row r="213" spans="2:5" ht="15" thickBot="1" x14ac:dyDescent="0.25">
      <c r="B213" s="17" t="s">
        <v>86</v>
      </c>
      <c r="C213" s="5">
        <v>1</v>
      </c>
      <c r="D213" s="5">
        <v>0</v>
      </c>
      <c r="E213" s="6">
        <f t="shared" ref="E213:E214" si="25">IF(C213=0,"-",(D213-C213)/C213)</f>
        <v>-1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5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8</v>
      </c>
      <c r="D221" s="5">
        <v>5</v>
      </c>
      <c r="E221" s="6">
        <f t="shared" ref="E221:E223" si="26">IF(C221=0,"-",(D221-C221)/C221)</f>
        <v>-0.375</v>
      </c>
    </row>
    <row r="222" spans="2:5" ht="15" thickBot="1" x14ac:dyDescent="0.25">
      <c r="B222" s="16" t="s">
        <v>92</v>
      </c>
      <c r="C222" s="5">
        <v>8</v>
      </c>
      <c r="D222" s="5">
        <v>4</v>
      </c>
      <c r="E222" s="6">
        <f t="shared" si="26"/>
        <v>-0.5</v>
      </c>
    </row>
    <row r="223" spans="2:5" ht="15" thickBot="1" x14ac:dyDescent="0.25">
      <c r="B223" s="16" t="s">
        <v>93</v>
      </c>
      <c r="C223" s="5">
        <v>3</v>
      </c>
      <c r="D223" s="5">
        <v>4</v>
      </c>
      <c r="E223" s="6">
        <f t="shared" si="26"/>
        <v>0.33333333333333331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462</v>
      </c>
      <c r="D14" s="5">
        <v>505</v>
      </c>
      <c r="E14" s="6">
        <f>IF(C14&gt;0,(D14-C14)/C14)</f>
        <v>9.3073593073593072E-2</v>
      </c>
    </row>
    <row r="15" spans="1:5" ht="20.100000000000001" customHeight="1" thickBot="1" x14ac:dyDescent="0.25">
      <c r="B15" s="4" t="s">
        <v>17</v>
      </c>
      <c r="C15" s="5">
        <v>462</v>
      </c>
      <c r="D15" s="5">
        <v>505</v>
      </c>
      <c r="E15" s="6">
        <f t="shared" ref="E15:E25" si="0">IF(C15&gt;0,(D15-C15)/C15)</f>
        <v>9.3073593073593072E-2</v>
      </c>
    </row>
    <row r="16" spans="1:5" ht="20.100000000000001" customHeight="1" thickBot="1" x14ac:dyDescent="0.25">
      <c r="B16" s="4" t="s">
        <v>18</v>
      </c>
      <c r="C16" s="5">
        <v>362</v>
      </c>
      <c r="D16" s="5">
        <v>405</v>
      </c>
      <c r="E16" s="6">
        <f t="shared" si="0"/>
        <v>0.11878453038674033</v>
      </c>
    </row>
    <row r="17" spans="2:5" ht="20.100000000000001" customHeight="1" thickBot="1" x14ac:dyDescent="0.25">
      <c r="B17" s="4" t="s">
        <v>19</v>
      </c>
      <c r="C17" s="5">
        <v>100</v>
      </c>
      <c r="D17" s="5">
        <v>100</v>
      </c>
      <c r="E17" s="6">
        <f t="shared" si="0"/>
        <v>0</v>
      </c>
    </row>
    <row r="18" spans="2:5" ht="20.100000000000001" customHeight="1" thickBot="1" x14ac:dyDescent="0.25">
      <c r="B18" s="4" t="s">
        <v>100</v>
      </c>
      <c r="C18" s="5">
        <v>1</v>
      </c>
      <c r="D18" s="5">
        <v>2</v>
      </c>
      <c r="E18" s="6">
        <f>IF(C18=0,"-",(D18-C18)/C18)</f>
        <v>1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1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0.21645021645021645</v>
      </c>
      <c r="D20" s="6">
        <f>D17/D15</f>
        <v>0.19801980198019803</v>
      </c>
      <c r="E20" s="6">
        <f t="shared" si="0"/>
        <v>-8.5148514851485099E-2</v>
      </c>
    </row>
    <row r="21" spans="2:5" ht="30" customHeight="1" thickBot="1" x14ac:dyDescent="0.25">
      <c r="B21" s="4" t="s">
        <v>23</v>
      </c>
      <c r="C21" s="5">
        <v>44</v>
      </c>
      <c r="D21" s="5">
        <v>53</v>
      </c>
      <c r="E21" s="6">
        <f t="shared" si="0"/>
        <v>0.20454545454545456</v>
      </c>
    </row>
    <row r="22" spans="2:5" ht="20.100000000000001" customHeight="1" thickBot="1" x14ac:dyDescent="0.25">
      <c r="B22" s="4" t="s">
        <v>24</v>
      </c>
      <c r="C22" s="5">
        <v>36</v>
      </c>
      <c r="D22" s="5">
        <v>38</v>
      </c>
      <c r="E22" s="6">
        <f t="shared" si="0"/>
        <v>5.5555555555555552E-2</v>
      </c>
    </row>
    <row r="23" spans="2:5" ht="20.100000000000001" customHeight="1" thickBot="1" x14ac:dyDescent="0.25">
      <c r="B23" s="4" t="s">
        <v>25</v>
      </c>
      <c r="C23" s="5">
        <v>8</v>
      </c>
      <c r="D23" s="5">
        <v>15</v>
      </c>
      <c r="E23" s="6">
        <f t="shared" si="0"/>
        <v>0.875</v>
      </c>
    </row>
    <row r="24" spans="2:5" ht="20.100000000000001" customHeight="1" thickBot="1" x14ac:dyDescent="0.25">
      <c r="B24" s="4" t="s">
        <v>21</v>
      </c>
      <c r="C24" s="6">
        <f>C23/C21</f>
        <v>0.18181818181818182</v>
      </c>
      <c r="D24" s="6">
        <f t="shared" ref="D24" si="1">D23/D21</f>
        <v>0.28301886792452829</v>
      </c>
      <c r="E24" s="6">
        <f t="shared" si="0"/>
        <v>0.55660377358490554</v>
      </c>
    </row>
    <row r="25" spans="2:5" ht="20.100000000000001" customHeight="1" thickBot="1" x14ac:dyDescent="0.25">
      <c r="B25" s="7" t="s">
        <v>26</v>
      </c>
      <c r="C25" s="6">
        <v>0.15382259127805931</v>
      </c>
      <c r="D25" s="6">
        <v>0.16776071010949292</v>
      </c>
      <c r="E25" s="6">
        <f t="shared" si="0"/>
        <v>9.0611650184973178E-2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89</v>
      </c>
      <c r="D34" s="5">
        <v>87</v>
      </c>
      <c r="E34" s="6">
        <f>IF(C34&gt;0,(D34-C34)/C34,"-")</f>
        <v>-2.247191011235955E-2</v>
      </c>
    </row>
    <row r="35" spans="2:5" ht="20.100000000000001" customHeight="1" thickBot="1" x14ac:dyDescent="0.25">
      <c r="B35" s="4" t="s">
        <v>29</v>
      </c>
      <c r="C35" s="5">
        <v>1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56</v>
      </c>
      <c r="D36" s="5">
        <v>57</v>
      </c>
      <c r="E36" s="6">
        <f t="shared" si="2"/>
        <v>1.7857142857142856E-2</v>
      </c>
    </row>
    <row r="37" spans="2:5" ht="20.100000000000001" customHeight="1" thickBot="1" x14ac:dyDescent="0.25">
      <c r="B37" s="4" t="s">
        <v>30</v>
      </c>
      <c r="C37" s="5">
        <v>32</v>
      </c>
      <c r="D37" s="5">
        <v>30</v>
      </c>
      <c r="E37" s="6">
        <f t="shared" si="2"/>
        <v>-6.25E-2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71</v>
      </c>
      <c r="D44" s="5">
        <v>63</v>
      </c>
      <c r="E44" s="6">
        <f>IF(C44&gt;0,(D44-C44)/C44,"-")</f>
        <v>-0.11267605633802817</v>
      </c>
    </row>
    <row r="45" spans="2:5" ht="20.100000000000001" customHeight="1" thickBot="1" x14ac:dyDescent="0.25">
      <c r="B45" s="4" t="s">
        <v>34</v>
      </c>
      <c r="C45" s="5">
        <v>6</v>
      </c>
      <c r="D45" s="5">
        <v>4</v>
      </c>
      <c r="E45" s="6">
        <f t="shared" ref="E45:E51" si="3">IF(C45&gt;0,(D45-C45)/C45,"-")</f>
        <v>-0.33333333333333331</v>
      </c>
    </row>
    <row r="46" spans="2:5" ht="20.100000000000001" customHeight="1" thickBot="1" x14ac:dyDescent="0.25">
      <c r="B46" s="4" t="s">
        <v>31</v>
      </c>
      <c r="C46" s="5">
        <v>18</v>
      </c>
      <c r="D46" s="5">
        <v>10</v>
      </c>
      <c r="E46" s="6">
        <f t="shared" si="3"/>
        <v>-0.44444444444444442</v>
      </c>
    </row>
    <row r="47" spans="2:5" ht="20.100000000000001" customHeight="1" thickBot="1" x14ac:dyDescent="0.25">
      <c r="B47" s="4" t="s">
        <v>32</v>
      </c>
      <c r="C47" s="5">
        <v>192</v>
      </c>
      <c r="D47" s="5">
        <v>246</v>
      </c>
      <c r="E47" s="6">
        <f t="shared" si="3"/>
        <v>0.28125</v>
      </c>
    </row>
    <row r="48" spans="2:5" ht="20.100000000000001" customHeight="1" thickBot="1" x14ac:dyDescent="0.25">
      <c r="B48" s="4" t="s">
        <v>35</v>
      </c>
      <c r="C48" s="5">
        <v>81</v>
      </c>
      <c r="D48" s="5">
        <v>66</v>
      </c>
      <c r="E48" s="6">
        <f t="shared" si="3"/>
        <v>-0.18518518518518517</v>
      </c>
    </row>
    <row r="49" spans="2:5" ht="20.100000000000001" customHeight="1" thickBot="1" x14ac:dyDescent="0.25">
      <c r="B49" s="4" t="s">
        <v>67</v>
      </c>
      <c r="C49" s="5">
        <v>53</v>
      </c>
      <c r="D49" s="5">
        <v>54</v>
      </c>
      <c r="E49" s="6">
        <f t="shared" si="3"/>
        <v>1.8867924528301886E-2</v>
      </c>
    </row>
    <row r="50" spans="2:5" ht="20.100000000000001" customHeight="1" collapsed="1" thickBot="1" x14ac:dyDescent="0.25">
      <c r="B50" s="4" t="s">
        <v>36</v>
      </c>
      <c r="C50" s="6">
        <f>C44/(C44+C45)</f>
        <v>0.92207792207792205</v>
      </c>
      <c r="D50" s="6">
        <f>D44/(D44+D45)</f>
        <v>0.94029850746268662</v>
      </c>
      <c r="E50" s="6">
        <f t="shared" si="3"/>
        <v>1.9760353163758754E-2</v>
      </c>
    </row>
    <row r="51" spans="2:5" ht="20.100000000000001" customHeight="1" thickBot="1" x14ac:dyDescent="0.25">
      <c r="B51" s="4" t="s">
        <v>37</v>
      </c>
      <c r="C51" s="6">
        <f>C47/(C46+C47)</f>
        <v>0.91428571428571426</v>
      </c>
      <c r="D51" s="6">
        <f t="shared" ref="D51" si="4">D47/(D46+D47)</f>
        <v>0.9609375</v>
      </c>
      <c r="E51" s="6">
        <f t="shared" si="3"/>
        <v>5.1025390625000035E-2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77</v>
      </c>
      <c r="D58" s="5">
        <v>68</v>
      </c>
      <c r="E58" s="6">
        <f>IF(C58&gt;0,(D58-C58)/C58,"-")</f>
        <v>-0.11688311688311688</v>
      </c>
    </row>
    <row r="59" spans="2:5" ht="20.100000000000001" customHeight="1" thickBot="1" x14ac:dyDescent="0.25">
      <c r="B59" s="4" t="s">
        <v>41</v>
      </c>
      <c r="C59" s="5">
        <v>58</v>
      </c>
      <c r="D59" s="5">
        <v>41</v>
      </c>
      <c r="E59" s="6">
        <f t="shared" ref="E59:E63" si="5">IF(C59&gt;0,(D59-C59)/C59,"-")</f>
        <v>-0.29310344827586204</v>
      </c>
    </row>
    <row r="60" spans="2:5" ht="20.100000000000001" customHeight="1" thickBot="1" x14ac:dyDescent="0.25">
      <c r="B60" s="4" t="s">
        <v>42</v>
      </c>
      <c r="C60" s="5">
        <v>13</v>
      </c>
      <c r="D60" s="5">
        <v>23</v>
      </c>
      <c r="E60" s="6">
        <f t="shared" si="5"/>
        <v>0.76923076923076927</v>
      </c>
    </row>
    <row r="61" spans="2:5" ht="20.100000000000001" customHeight="1" collapsed="1" thickBot="1" x14ac:dyDescent="0.25">
      <c r="B61" s="4" t="s">
        <v>98</v>
      </c>
      <c r="C61" s="6">
        <f>(C59+C60)/C58</f>
        <v>0.92207792207792205</v>
      </c>
      <c r="D61" s="6">
        <f>(D59+D60)/D58</f>
        <v>0.94117647058823528</v>
      </c>
      <c r="E61" s="6">
        <f t="shared" si="5"/>
        <v>2.0712510356255192E-2</v>
      </c>
    </row>
    <row r="62" spans="2:5" ht="20.100000000000001" customHeight="1" thickBot="1" x14ac:dyDescent="0.25">
      <c r="B62" s="4" t="s">
        <v>39</v>
      </c>
      <c r="C62" s="6">
        <v>0.90625</v>
      </c>
      <c r="D62" s="6">
        <v>0.93181818181818177</v>
      </c>
      <c r="E62" s="6">
        <f t="shared" si="5"/>
        <v>2.8213166144200573E-2</v>
      </c>
    </row>
    <row r="63" spans="2:5" ht="20.100000000000001" customHeight="1" thickBot="1" x14ac:dyDescent="0.25">
      <c r="B63" s="4" t="s">
        <v>40</v>
      </c>
      <c r="C63" s="6">
        <v>1</v>
      </c>
      <c r="D63" s="6">
        <v>0.95833333333333337</v>
      </c>
      <c r="E63" s="6">
        <f t="shared" si="5"/>
        <v>-4.166666666666663E-2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512</v>
      </c>
      <c r="D70" s="5">
        <v>536</v>
      </c>
      <c r="E70" s="6">
        <f>IF(C70&gt;0,(D70-C70)/C70,"-")</f>
        <v>4.6875E-2</v>
      </c>
    </row>
    <row r="71" spans="2:10" ht="20.100000000000001" customHeight="1" thickBot="1" x14ac:dyDescent="0.25">
      <c r="B71" s="4" t="s">
        <v>45</v>
      </c>
      <c r="C71" s="5">
        <v>143</v>
      </c>
      <c r="D71" s="5">
        <v>147</v>
      </c>
      <c r="E71" s="6">
        <f t="shared" ref="E71:E77" si="6">IF(C71&gt;0,(D71-C71)/C71,"-")</f>
        <v>2.7972027972027972E-2</v>
      </c>
    </row>
    <row r="72" spans="2:10" ht="20.100000000000001" customHeight="1" thickBot="1" x14ac:dyDescent="0.25">
      <c r="B72" s="4" t="s">
        <v>43</v>
      </c>
      <c r="C72" s="5">
        <v>1</v>
      </c>
      <c r="D72" s="5">
        <v>0</v>
      </c>
      <c r="E72" s="6">
        <f t="shared" si="6"/>
        <v>-1</v>
      </c>
    </row>
    <row r="73" spans="2:10" ht="20.100000000000001" customHeight="1" thickBot="1" x14ac:dyDescent="0.25">
      <c r="B73" s="4" t="s">
        <v>46</v>
      </c>
      <c r="C73" s="5">
        <v>259</v>
      </c>
      <c r="D73" s="5">
        <v>308</v>
      </c>
      <c r="E73" s="6">
        <f t="shared" si="6"/>
        <v>0.1891891891891892</v>
      </c>
    </row>
    <row r="74" spans="2:10" ht="20.100000000000001" customHeight="1" thickBot="1" x14ac:dyDescent="0.25">
      <c r="B74" s="4" t="s">
        <v>47</v>
      </c>
      <c r="C74" s="5">
        <v>87</v>
      </c>
      <c r="D74" s="5">
        <v>66</v>
      </c>
      <c r="E74" s="6">
        <f t="shared" si="6"/>
        <v>-0.2413793103448276</v>
      </c>
    </row>
    <row r="75" spans="2:10" ht="20.100000000000001" customHeight="1" thickBot="1" x14ac:dyDescent="0.25">
      <c r="B75" s="4" t="s">
        <v>48</v>
      </c>
      <c r="C75" s="5">
        <v>22</v>
      </c>
      <c r="D75" s="5">
        <v>15</v>
      </c>
      <c r="E75" s="6">
        <f t="shared" si="6"/>
        <v>-0.31818181818181818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20</v>
      </c>
      <c r="D90" s="5">
        <v>9</v>
      </c>
      <c r="E90" s="6">
        <f>IF(C90&gt;0,(D90-C90)/C90,"-")</f>
        <v>-0.55000000000000004</v>
      </c>
    </row>
    <row r="91" spans="2:5" ht="29.25" thickBot="1" x14ac:dyDescent="0.25">
      <c r="B91" s="4" t="s">
        <v>52</v>
      </c>
      <c r="C91" s="5">
        <v>15</v>
      </c>
      <c r="D91" s="5">
        <v>16</v>
      </c>
      <c r="E91" s="6">
        <f t="shared" ref="E91:E93" si="7">IF(C91&gt;0,(D91-C91)/C91,"-")</f>
        <v>6.6666666666666666E-2</v>
      </c>
    </row>
    <row r="92" spans="2:5" ht="29.25" customHeight="1" thickBot="1" x14ac:dyDescent="0.25">
      <c r="B92" s="4" t="s">
        <v>53</v>
      </c>
      <c r="C92" s="5">
        <v>16</v>
      </c>
      <c r="D92" s="5">
        <v>20</v>
      </c>
      <c r="E92" s="6">
        <f t="shared" si="7"/>
        <v>0.25</v>
      </c>
    </row>
    <row r="93" spans="2:5" ht="29.25" customHeight="1" thickBot="1" x14ac:dyDescent="0.25">
      <c r="B93" s="4" t="s">
        <v>54</v>
      </c>
      <c r="C93" s="6">
        <f>(C90+C91)/(C90+C91+C92)</f>
        <v>0.68627450980392157</v>
      </c>
      <c r="D93" s="6">
        <f>(D90+D91)/(D90+D91+D92)</f>
        <v>0.55555555555555558</v>
      </c>
      <c r="E93" s="6">
        <f t="shared" si="7"/>
        <v>-0.19047619047619044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51</v>
      </c>
      <c r="D100" s="5">
        <v>45</v>
      </c>
      <c r="E100" s="6">
        <f>IF(C100&gt;0,(D100-C100)/C100,"-")</f>
        <v>-0.11764705882352941</v>
      </c>
    </row>
    <row r="101" spans="2:5" ht="20.100000000000001" customHeight="1" thickBot="1" x14ac:dyDescent="0.25">
      <c r="B101" s="4" t="s">
        <v>41</v>
      </c>
      <c r="C101" s="5">
        <v>28</v>
      </c>
      <c r="D101" s="5">
        <v>19</v>
      </c>
      <c r="E101" s="6">
        <f t="shared" ref="E101:E105" si="8">IF(C101&gt;0,(D101-C101)/C101,"-")</f>
        <v>-0.32142857142857145</v>
      </c>
    </row>
    <row r="102" spans="2:5" ht="20.100000000000001" customHeight="1" thickBot="1" x14ac:dyDescent="0.25">
      <c r="B102" s="4" t="s">
        <v>42</v>
      </c>
      <c r="C102" s="5">
        <v>7</v>
      </c>
      <c r="D102" s="5">
        <v>6</v>
      </c>
      <c r="E102" s="6">
        <f t="shared" si="8"/>
        <v>-0.14285714285714285</v>
      </c>
    </row>
    <row r="103" spans="2:5" ht="20.100000000000001" customHeight="1" thickBot="1" x14ac:dyDescent="0.25">
      <c r="B103" s="4" t="s">
        <v>98</v>
      </c>
      <c r="C103" s="6">
        <f>(C101+C102)/C100</f>
        <v>0.68627450980392157</v>
      </c>
      <c r="D103" s="6">
        <f>(D101+D102)/D100</f>
        <v>0.55555555555555558</v>
      </c>
      <c r="E103" s="6">
        <f t="shared" si="8"/>
        <v>-0.19047619047619044</v>
      </c>
    </row>
    <row r="104" spans="2:5" ht="20.100000000000001" customHeight="1" thickBot="1" x14ac:dyDescent="0.25">
      <c r="B104" s="4" t="s">
        <v>39</v>
      </c>
      <c r="C104" s="6">
        <v>0.68292682926829273</v>
      </c>
      <c r="D104" s="6">
        <v>0.55882352941176472</v>
      </c>
      <c r="E104" s="6">
        <f t="shared" si="8"/>
        <v>-0.1817226890756303</v>
      </c>
    </row>
    <row r="105" spans="2:5" ht="20.100000000000001" customHeight="1" thickBot="1" x14ac:dyDescent="0.25">
      <c r="B105" s="4" t="s">
        <v>40</v>
      </c>
      <c r="C105" s="6">
        <v>0.7</v>
      </c>
      <c r="D105" s="6">
        <v>0.54545454545454541</v>
      </c>
      <c r="E105" s="6">
        <f t="shared" si="8"/>
        <v>-0.2207792207792208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65</v>
      </c>
      <c r="D112" s="5">
        <v>62</v>
      </c>
      <c r="E112" s="6">
        <f>IF(C112&gt;0,(D112-C112)/C112,"-")</f>
        <v>-4.6153846153846156E-2</v>
      </c>
    </row>
    <row r="113" spans="2:14" ht="15" thickBot="1" x14ac:dyDescent="0.25">
      <c r="B113" s="4" t="s">
        <v>56</v>
      </c>
      <c r="C113" s="5">
        <v>21</v>
      </c>
      <c r="D113" s="5">
        <v>14</v>
      </c>
      <c r="E113" s="6">
        <f t="shared" ref="E113:E114" si="9">IF(C113&gt;0,(D113-C113)/C113,"-")</f>
        <v>-0.33333333333333331</v>
      </c>
    </row>
    <row r="114" spans="2:14" ht="15" thickBot="1" x14ac:dyDescent="0.25">
      <c r="B114" s="4" t="s">
        <v>57</v>
      </c>
      <c r="C114" s="5">
        <v>44</v>
      </c>
      <c r="D114" s="5">
        <v>48</v>
      </c>
      <c r="E114" s="6">
        <f t="shared" si="9"/>
        <v>9.0909090909090912E-2</v>
      </c>
    </row>
    <row r="115" spans="2:14" s="22" customFormat="1" x14ac:dyDescent="0.2"/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4</v>
      </c>
      <c r="D143" s="10">
        <v>0</v>
      </c>
      <c r="E143" s="10">
        <v>0</v>
      </c>
      <c r="F143" s="10">
        <v>4</v>
      </c>
      <c r="G143" s="10">
        <v>1</v>
      </c>
      <c r="H143" s="10">
        <v>0</v>
      </c>
      <c r="I143" s="10">
        <v>0</v>
      </c>
      <c r="J143" s="10">
        <v>1</v>
      </c>
      <c r="K143" s="6">
        <f>IF(C143=0,"-",(G143-C143)/C143)</f>
        <v>-0.75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-0.75</v>
      </c>
    </row>
    <row r="144" spans="2:14" ht="15" thickBot="1" x14ac:dyDescent="0.25">
      <c r="B144" s="4" t="s">
        <v>72</v>
      </c>
      <c r="C144" s="10">
        <v>2</v>
      </c>
      <c r="D144" s="10">
        <v>0</v>
      </c>
      <c r="E144" s="10">
        <v>0</v>
      </c>
      <c r="F144" s="10">
        <v>2</v>
      </c>
      <c r="G144" s="10">
        <v>0</v>
      </c>
      <c r="H144" s="10">
        <v>0</v>
      </c>
      <c r="I144" s="10">
        <v>1</v>
      </c>
      <c r="J144" s="10">
        <v>1</v>
      </c>
      <c r="K144" s="6">
        <f t="shared" ref="K144:K147" si="16">IF(C144=0,"-",(G144-C144)/C144)</f>
        <v>-1</v>
      </c>
      <c r="L144" s="6" t="str">
        <f t="shared" si="15"/>
        <v>-</v>
      </c>
      <c r="M144" s="6" t="str">
        <f t="shared" si="15"/>
        <v>-</v>
      </c>
      <c r="N144" s="6">
        <f t="shared" si="15"/>
        <v>-0.5</v>
      </c>
    </row>
    <row r="145" spans="2:14" ht="15" thickBot="1" x14ac:dyDescent="0.25">
      <c r="B145" s="4" t="s">
        <v>73</v>
      </c>
      <c r="C145" s="10">
        <v>2</v>
      </c>
      <c r="D145" s="10">
        <v>0</v>
      </c>
      <c r="E145" s="10">
        <v>0</v>
      </c>
      <c r="F145" s="10">
        <v>2</v>
      </c>
      <c r="G145" s="10">
        <v>5</v>
      </c>
      <c r="H145" s="10">
        <v>0</v>
      </c>
      <c r="I145" s="10">
        <v>5</v>
      </c>
      <c r="J145" s="10">
        <v>10</v>
      </c>
      <c r="K145" s="6">
        <f t="shared" si="16"/>
        <v>1.5</v>
      </c>
      <c r="L145" s="6" t="str">
        <f t="shared" si="15"/>
        <v>-</v>
      </c>
      <c r="M145" s="6" t="str">
        <f t="shared" si="15"/>
        <v>-</v>
      </c>
      <c r="N145" s="6">
        <f t="shared" si="15"/>
        <v>4</v>
      </c>
    </row>
    <row r="146" spans="2:14" ht="15" thickBot="1" x14ac:dyDescent="0.25">
      <c r="B146" s="4" t="s">
        <v>74</v>
      </c>
      <c r="C146" s="10">
        <v>7</v>
      </c>
      <c r="D146" s="10">
        <v>0</v>
      </c>
      <c r="E146" s="10">
        <v>0</v>
      </c>
      <c r="F146" s="10">
        <v>7</v>
      </c>
      <c r="G146" s="10">
        <v>7</v>
      </c>
      <c r="H146" s="10">
        <v>0</v>
      </c>
      <c r="I146" s="10">
        <v>0</v>
      </c>
      <c r="J146" s="10">
        <v>7</v>
      </c>
      <c r="K146" s="6">
        <f t="shared" si="16"/>
        <v>0</v>
      </c>
      <c r="L146" s="6" t="str">
        <f t="shared" si="15"/>
        <v>-</v>
      </c>
      <c r="M146" s="6" t="str">
        <f t="shared" si="15"/>
        <v>-</v>
      </c>
      <c r="N146" s="6">
        <f t="shared" si="15"/>
        <v>0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15</v>
      </c>
      <c r="D148" s="10">
        <v>0</v>
      </c>
      <c r="E148" s="10">
        <v>0</v>
      </c>
      <c r="F148" s="10">
        <v>15</v>
      </c>
      <c r="G148" s="10">
        <v>13</v>
      </c>
      <c r="H148" s="10">
        <v>0</v>
      </c>
      <c r="I148" s="10">
        <v>6</v>
      </c>
      <c r="J148" s="10">
        <v>19</v>
      </c>
      <c r="K148" s="6">
        <f t="shared" ref="K148" si="17">IF(C148=0,"-",(G148-C148)/C148)</f>
        <v>-0.13333333333333333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0.26666666666666666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0.66666666666666663</v>
      </c>
      <c r="D149" s="6" t="str">
        <f t="shared" si="21"/>
        <v>-</v>
      </c>
      <c r="E149" s="6" t="str">
        <f t="shared" si="21"/>
        <v>-</v>
      </c>
      <c r="F149" s="6">
        <f t="shared" si="21"/>
        <v>0.66666666666666663</v>
      </c>
      <c r="G149" s="6">
        <f t="shared" si="21"/>
        <v>0.16666666666666666</v>
      </c>
      <c r="H149" s="6" t="str">
        <f t="shared" si="21"/>
        <v>-</v>
      </c>
      <c r="I149" s="6" t="str">
        <f t="shared" si="21"/>
        <v>-</v>
      </c>
      <c r="J149" s="6">
        <f t="shared" si="21"/>
        <v>9.0909090909090912E-2</v>
      </c>
      <c r="K149" s="6">
        <f>IF(OR(C149="-",G149="-"),"-",(G149-C149)/C149)</f>
        <v>-0.75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-0.86363636363636354</v>
      </c>
    </row>
    <row r="150" spans="2:14" ht="29.25" thickBot="1" x14ac:dyDescent="0.25">
      <c r="B150" s="7" t="s">
        <v>77</v>
      </c>
      <c r="C150" s="6">
        <f t="shared" si="21"/>
        <v>0.22222222222222221</v>
      </c>
      <c r="D150" s="6" t="str">
        <f t="shared" si="21"/>
        <v>-</v>
      </c>
      <c r="E150" s="6" t="str">
        <f t="shared" si="21"/>
        <v>-</v>
      </c>
      <c r="F150" s="6">
        <f t="shared" si="21"/>
        <v>0.22222222222222221</v>
      </c>
      <c r="G150" s="6" t="str">
        <f t="shared" si="21"/>
        <v>-</v>
      </c>
      <c r="H150" s="6" t="str">
        <f t="shared" si="21"/>
        <v>-</v>
      </c>
      <c r="I150" s="6">
        <f t="shared" si="21"/>
        <v>1</v>
      </c>
      <c r="J150" s="6">
        <f t="shared" si="21"/>
        <v>0.125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>
        <f t="shared" si="22"/>
        <v>-0.43749999999999994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9</v>
      </c>
      <c r="D157" s="19">
        <v>12</v>
      </c>
      <c r="E157" s="18">
        <f>IF(C157=0,"-",(D157-C157)/C157)</f>
        <v>0.33333333333333331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6</v>
      </c>
      <c r="D158" s="19">
        <v>1</v>
      </c>
      <c r="E158" s="18">
        <f t="shared" ref="E158:E159" si="23">IF(C158=0,"-",(D158-C158)/C158)</f>
        <v>-0.83333333333333337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0.6</v>
      </c>
      <c r="D160" s="18">
        <f>IF(D157=0,"-",D157/(D157+D158+D159))</f>
        <v>0.92307692307692313</v>
      </c>
      <c r="E160" s="18">
        <f>IF(OR(C160="-",D160="-"),"-",(D160-C160)/C160)</f>
        <v>0.53846153846153866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0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104</v>
      </c>
      <c r="D170" s="6" t="s">
        <v>104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104</v>
      </c>
      <c r="D171" s="6" t="s">
        <v>104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0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0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20</v>
      </c>
      <c r="D182" s="5">
        <v>15</v>
      </c>
      <c r="E182" s="6">
        <f t="shared" si="26"/>
        <v>-0.25</v>
      </c>
      <c r="H182" s="13"/>
    </row>
    <row r="183" spans="2:8" ht="15" thickBot="1" x14ac:dyDescent="0.25">
      <c r="B183" s="4" t="s">
        <v>47</v>
      </c>
      <c r="C183" s="5">
        <v>19</v>
      </c>
      <c r="D183" s="5">
        <v>12</v>
      </c>
      <c r="E183" s="6">
        <f t="shared" si="26"/>
        <v>-0.36842105263157893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1</v>
      </c>
      <c r="D185" s="5">
        <v>3</v>
      </c>
      <c r="E185" s="6">
        <f t="shared" si="26"/>
        <v>2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0</v>
      </c>
      <c r="E197" s="6">
        <f t="shared" ref="E197:E200" si="27">IF(C197=0,"-",(D197-C197)/C197)</f>
        <v>-1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2</v>
      </c>
      <c r="D199" s="5">
        <v>0</v>
      </c>
      <c r="E199" s="6">
        <f t="shared" si="27"/>
        <v>-1</v>
      </c>
    </row>
    <row r="200" spans="2:5" ht="15" thickBot="1" x14ac:dyDescent="0.25">
      <c r="B200" s="4" t="s">
        <v>85</v>
      </c>
      <c r="C200" s="5">
        <v>2</v>
      </c>
      <c r="D200" s="5">
        <v>0</v>
      </c>
      <c r="E200" s="6">
        <f t="shared" si="27"/>
        <v>-1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0</v>
      </c>
      <c r="E208" s="6">
        <f t="shared" si="28"/>
        <v>-1</v>
      </c>
    </row>
    <row r="209" spans="2:5" ht="20.100000000000001" customHeight="1" thickBot="1" x14ac:dyDescent="0.25">
      <c r="B209" s="17" t="s">
        <v>86</v>
      </c>
      <c r="C209" s="5">
        <v>2</v>
      </c>
      <c r="D209" s="5">
        <v>0</v>
      </c>
      <c r="E209" s="6">
        <f t="shared" si="28"/>
        <v>-1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2</v>
      </c>
      <c r="D221" s="5">
        <v>0</v>
      </c>
      <c r="E221" s="6">
        <f t="shared" ref="E221:E223" si="30">IF(C221=0,"-",(D221-C221)/C221)</f>
        <v>-1</v>
      </c>
    </row>
    <row r="222" spans="2:5" ht="15" thickBot="1" x14ac:dyDescent="0.25">
      <c r="B222" s="16" t="s">
        <v>92</v>
      </c>
      <c r="C222" s="5">
        <v>2</v>
      </c>
      <c r="D222" s="5">
        <v>0</v>
      </c>
      <c r="E222" s="6">
        <f t="shared" si="30"/>
        <v>-1</v>
      </c>
    </row>
    <row r="223" spans="2:5" ht="15" thickBot="1" x14ac:dyDescent="0.25">
      <c r="B223" s="16" t="s">
        <v>93</v>
      </c>
      <c r="C223" s="5">
        <v>1</v>
      </c>
      <c r="D223" s="5">
        <v>1</v>
      </c>
      <c r="E223" s="6">
        <f t="shared" si="30"/>
        <v>0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1357</v>
      </c>
      <c r="D14" s="5">
        <v>1430</v>
      </c>
      <c r="E14" s="6">
        <f>IF(C14&gt;0,(D14-C14)/C14)</f>
        <v>5.3795136330140013E-2</v>
      </c>
    </row>
    <row r="15" spans="1:5" ht="20.100000000000001" customHeight="1" thickBot="1" x14ac:dyDescent="0.25">
      <c r="B15" s="4" t="s">
        <v>17</v>
      </c>
      <c r="C15" s="5">
        <v>1356</v>
      </c>
      <c r="D15" s="5">
        <v>1430</v>
      </c>
      <c r="E15" s="6">
        <f t="shared" ref="E15:E25" si="0">IF(C15&gt;0,(D15-C15)/C15)</f>
        <v>5.4572271386430678E-2</v>
      </c>
    </row>
    <row r="16" spans="1:5" ht="20.100000000000001" customHeight="1" thickBot="1" x14ac:dyDescent="0.25">
      <c r="B16" s="4" t="s">
        <v>18</v>
      </c>
      <c r="C16" s="5">
        <v>1038</v>
      </c>
      <c r="D16" s="5">
        <v>1035</v>
      </c>
      <c r="E16" s="6">
        <f t="shared" si="0"/>
        <v>-2.8901734104046241E-3</v>
      </c>
    </row>
    <row r="17" spans="2:5" ht="20.100000000000001" customHeight="1" thickBot="1" x14ac:dyDescent="0.25">
      <c r="B17" s="4" t="s">
        <v>19</v>
      </c>
      <c r="C17" s="5">
        <v>318</v>
      </c>
      <c r="D17" s="5">
        <v>395</v>
      </c>
      <c r="E17" s="6">
        <f t="shared" si="0"/>
        <v>0.24213836477987422</v>
      </c>
    </row>
    <row r="18" spans="2:5" ht="20.100000000000001" customHeight="1" thickBot="1" x14ac:dyDescent="0.25">
      <c r="B18" s="4" t="s">
        <v>100</v>
      </c>
      <c r="C18" s="5">
        <v>1</v>
      </c>
      <c r="D18" s="5">
        <v>1</v>
      </c>
      <c r="E18" s="6">
        <f>IF(C18=0,"-",(D18-C18)/C18)</f>
        <v>0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0.23451327433628319</v>
      </c>
      <c r="D20" s="6">
        <f>D17/D15</f>
        <v>0.2762237762237762</v>
      </c>
      <c r="E20" s="6">
        <f t="shared" si="0"/>
        <v>0.17785987597308339</v>
      </c>
    </row>
    <row r="21" spans="2:5" ht="30" customHeight="1" thickBot="1" x14ac:dyDescent="0.25">
      <c r="B21" s="4" t="s">
        <v>23</v>
      </c>
      <c r="C21" s="5">
        <v>97</v>
      </c>
      <c r="D21" s="5">
        <v>139</v>
      </c>
      <c r="E21" s="6">
        <f t="shared" si="0"/>
        <v>0.4329896907216495</v>
      </c>
    </row>
    <row r="22" spans="2:5" ht="20.100000000000001" customHeight="1" thickBot="1" x14ac:dyDescent="0.25">
      <c r="B22" s="4" t="s">
        <v>24</v>
      </c>
      <c r="C22" s="5">
        <v>43</v>
      </c>
      <c r="D22" s="5">
        <v>71</v>
      </c>
      <c r="E22" s="6">
        <f t="shared" si="0"/>
        <v>0.65116279069767447</v>
      </c>
    </row>
    <row r="23" spans="2:5" ht="20.100000000000001" customHeight="1" thickBot="1" x14ac:dyDescent="0.25">
      <c r="B23" s="4" t="s">
        <v>25</v>
      </c>
      <c r="C23" s="5">
        <v>54</v>
      </c>
      <c r="D23" s="5">
        <v>68</v>
      </c>
      <c r="E23" s="6">
        <f t="shared" si="0"/>
        <v>0.25925925925925924</v>
      </c>
    </row>
    <row r="24" spans="2:5" ht="20.100000000000001" customHeight="1" thickBot="1" x14ac:dyDescent="0.25">
      <c r="B24" s="4" t="s">
        <v>21</v>
      </c>
      <c r="C24" s="6">
        <f>C23/C21</f>
        <v>0.55670103092783507</v>
      </c>
      <c r="D24" s="6">
        <f t="shared" ref="D24" si="1">D23/D21</f>
        <v>0.48920863309352519</v>
      </c>
      <c r="E24" s="6">
        <f t="shared" si="0"/>
        <v>-0.12123634425792701</v>
      </c>
    </row>
    <row r="25" spans="2:5" ht="20.100000000000001" customHeight="1" thickBot="1" x14ac:dyDescent="0.25">
      <c r="B25" s="7" t="s">
        <v>26</v>
      </c>
      <c r="C25" s="6">
        <v>0.11150655553289607</v>
      </c>
      <c r="D25" s="6">
        <v>0.11827301547391503</v>
      </c>
      <c r="E25" s="6">
        <f t="shared" si="0"/>
        <v>6.0682171632705083E-2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411</v>
      </c>
      <c r="D34" s="5">
        <v>420</v>
      </c>
      <c r="E34" s="6">
        <f>IF(C34&gt;0,(D34-C34)/C34,"-")</f>
        <v>2.1897810218978103E-2</v>
      </c>
    </row>
    <row r="35" spans="2:5" ht="20.100000000000001" customHeight="1" thickBot="1" x14ac:dyDescent="0.25">
      <c r="B35" s="4" t="s">
        <v>29</v>
      </c>
      <c r="C35" s="5">
        <v>4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316</v>
      </c>
      <c r="D36" s="5">
        <v>323</v>
      </c>
      <c r="E36" s="6">
        <f t="shared" si="2"/>
        <v>2.2151898734177215E-2</v>
      </c>
    </row>
    <row r="37" spans="2:5" ht="20.100000000000001" customHeight="1" thickBot="1" x14ac:dyDescent="0.25">
      <c r="B37" s="4" t="s">
        <v>30</v>
      </c>
      <c r="C37" s="5">
        <v>91</v>
      </c>
      <c r="D37" s="5">
        <v>97</v>
      </c>
      <c r="E37" s="6">
        <f t="shared" si="2"/>
        <v>6.5934065934065936E-2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110</v>
      </c>
      <c r="D44" s="5">
        <v>119</v>
      </c>
      <c r="E44" s="6">
        <f>IF(C44&gt;0,(D44-C44)/C44,"-")</f>
        <v>8.1818181818181818E-2</v>
      </c>
    </row>
    <row r="45" spans="2:5" ht="20.100000000000001" customHeight="1" thickBot="1" x14ac:dyDescent="0.25">
      <c r="B45" s="4" t="s">
        <v>34</v>
      </c>
      <c r="C45" s="5">
        <v>16</v>
      </c>
      <c r="D45" s="5">
        <v>19</v>
      </c>
      <c r="E45" s="6">
        <f t="shared" ref="E45:E51" si="3">IF(C45&gt;0,(D45-C45)/C45,"-")</f>
        <v>0.1875</v>
      </c>
    </row>
    <row r="46" spans="2:5" ht="20.100000000000001" customHeight="1" thickBot="1" x14ac:dyDescent="0.25">
      <c r="B46" s="4" t="s">
        <v>31</v>
      </c>
      <c r="C46" s="5">
        <v>37</v>
      </c>
      <c r="D46" s="5">
        <v>27</v>
      </c>
      <c r="E46" s="6">
        <f t="shared" si="3"/>
        <v>-0.27027027027027029</v>
      </c>
    </row>
    <row r="47" spans="2:5" ht="20.100000000000001" customHeight="1" thickBot="1" x14ac:dyDescent="0.25">
      <c r="B47" s="4" t="s">
        <v>32</v>
      </c>
      <c r="C47" s="5">
        <v>530</v>
      </c>
      <c r="D47" s="5">
        <v>466</v>
      </c>
      <c r="E47" s="6">
        <f t="shared" si="3"/>
        <v>-0.12075471698113208</v>
      </c>
    </row>
    <row r="48" spans="2:5" ht="20.100000000000001" customHeight="1" thickBot="1" x14ac:dyDescent="0.25">
      <c r="B48" s="4" t="s">
        <v>35</v>
      </c>
      <c r="C48" s="5">
        <v>390</v>
      </c>
      <c r="D48" s="5">
        <v>270</v>
      </c>
      <c r="E48" s="6">
        <f t="shared" si="3"/>
        <v>-0.30769230769230771</v>
      </c>
    </row>
    <row r="49" spans="2:5" ht="20.100000000000001" customHeight="1" thickBot="1" x14ac:dyDescent="0.25">
      <c r="B49" s="4" t="s">
        <v>67</v>
      </c>
      <c r="C49" s="5">
        <v>109</v>
      </c>
      <c r="D49" s="5">
        <v>165</v>
      </c>
      <c r="E49" s="6">
        <f t="shared" si="3"/>
        <v>0.51376146788990829</v>
      </c>
    </row>
    <row r="50" spans="2:5" ht="20.100000000000001" customHeight="1" collapsed="1" thickBot="1" x14ac:dyDescent="0.25">
      <c r="B50" s="4" t="s">
        <v>36</v>
      </c>
      <c r="C50" s="6">
        <f>C44/(C44+C45)</f>
        <v>0.87301587301587302</v>
      </c>
      <c r="D50" s="6">
        <f>D44/(D44+D45)</f>
        <v>0.8623188405797102</v>
      </c>
      <c r="E50" s="6">
        <f t="shared" si="3"/>
        <v>-1.2252964426877415E-2</v>
      </c>
    </row>
    <row r="51" spans="2:5" ht="20.100000000000001" customHeight="1" thickBot="1" x14ac:dyDescent="0.25">
      <c r="B51" s="4" t="s">
        <v>37</v>
      </c>
      <c r="C51" s="6">
        <f>C47/(C46+C47)</f>
        <v>0.93474426807760136</v>
      </c>
      <c r="D51" s="6">
        <f t="shared" ref="D51" si="4">D47/(D46+D47)</f>
        <v>0.94523326572008115</v>
      </c>
      <c r="E51" s="6">
        <f t="shared" si="3"/>
        <v>1.1221248421294419E-2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126</v>
      </c>
      <c r="D58" s="5">
        <v>138</v>
      </c>
      <c r="E58" s="6">
        <f>IF(C58&gt;0,(D58-C58)/C58,"-")</f>
        <v>9.5238095238095233E-2</v>
      </c>
    </row>
    <row r="59" spans="2:5" ht="20.100000000000001" customHeight="1" thickBot="1" x14ac:dyDescent="0.25">
      <c r="B59" s="4" t="s">
        <v>41</v>
      </c>
      <c r="C59" s="5">
        <v>89</v>
      </c>
      <c r="D59" s="5">
        <v>85</v>
      </c>
      <c r="E59" s="6">
        <f t="shared" ref="E59:E63" si="5">IF(C59&gt;0,(D59-C59)/C59,"-")</f>
        <v>-4.49438202247191E-2</v>
      </c>
    </row>
    <row r="60" spans="2:5" ht="20.100000000000001" customHeight="1" thickBot="1" x14ac:dyDescent="0.25">
      <c r="B60" s="4" t="s">
        <v>42</v>
      </c>
      <c r="C60" s="5">
        <v>21</v>
      </c>
      <c r="D60" s="5">
        <v>34</v>
      </c>
      <c r="E60" s="6">
        <f t="shared" si="5"/>
        <v>0.61904761904761907</v>
      </c>
    </row>
    <row r="61" spans="2:5" ht="20.100000000000001" customHeight="1" collapsed="1" thickBot="1" x14ac:dyDescent="0.25">
      <c r="B61" s="4" t="s">
        <v>98</v>
      </c>
      <c r="C61" s="6">
        <f>(C59+C60)/C58</f>
        <v>0.87301587301587302</v>
      </c>
      <c r="D61" s="6">
        <f>(D59+D60)/D58</f>
        <v>0.8623188405797102</v>
      </c>
      <c r="E61" s="6">
        <f t="shared" si="5"/>
        <v>-1.2252964426877415E-2</v>
      </c>
    </row>
    <row r="62" spans="2:5" ht="20.100000000000001" customHeight="1" thickBot="1" x14ac:dyDescent="0.25">
      <c r="B62" s="4" t="s">
        <v>39</v>
      </c>
      <c r="C62" s="6">
        <v>0.85576923076923073</v>
      </c>
      <c r="D62" s="6">
        <v>0.83333333333333337</v>
      </c>
      <c r="E62" s="6">
        <f t="shared" si="5"/>
        <v>-2.6217228464419384E-2</v>
      </c>
    </row>
    <row r="63" spans="2:5" ht="20.100000000000001" customHeight="1" thickBot="1" x14ac:dyDescent="0.25">
      <c r="B63" s="4" t="s">
        <v>40</v>
      </c>
      <c r="C63" s="6">
        <v>0.95454545454545459</v>
      </c>
      <c r="D63" s="6">
        <v>0.94444444444444442</v>
      </c>
      <c r="E63" s="6">
        <f t="shared" si="5"/>
        <v>-1.0582010582010649E-2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1769</v>
      </c>
      <c r="D70" s="5">
        <v>1797</v>
      </c>
      <c r="E70" s="6">
        <f>IF(C70&gt;0,(D70-C70)/C70,"-")</f>
        <v>1.582815149802148E-2</v>
      </c>
    </row>
    <row r="71" spans="2:10" ht="20.100000000000001" customHeight="1" thickBot="1" x14ac:dyDescent="0.25">
      <c r="B71" s="4" t="s">
        <v>45</v>
      </c>
      <c r="C71" s="5">
        <v>463</v>
      </c>
      <c r="D71" s="5">
        <v>463</v>
      </c>
      <c r="E71" s="6">
        <f t="shared" ref="E71:E77" si="6">IF(C71&gt;0,(D71-C71)/C71,"-")</f>
        <v>0</v>
      </c>
    </row>
    <row r="72" spans="2:10" ht="20.100000000000001" customHeight="1" thickBot="1" x14ac:dyDescent="0.25">
      <c r="B72" s="4" t="s">
        <v>43</v>
      </c>
      <c r="C72" s="5">
        <v>5</v>
      </c>
      <c r="D72" s="5">
        <v>1</v>
      </c>
      <c r="E72" s="6">
        <f t="shared" si="6"/>
        <v>-0.8</v>
      </c>
    </row>
    <row r="73" spans="2:10" ht="20.100000000000001" customHeight="1" thickBot="1" x14ac:dyDescent="0.25">
      <c r="B73" s="4" t="s">
        <v>46</v>
      </c>
      <c r="C73" s="5">
        <v>892</v>
      </c>
      <c r="D73" s="5">
        <v>992</v>
      </c>
      <c r="E73" s="6">
        <f t="shared" si="6"/>
        <v>0.11210762331838565</v>
      </c>
    </row>
    <row r="74" spans="2:10" ht="20.100000000000001" customHeight="1" thickBot="1" x14ac:dyDescent="0.25">
      <c r="B74" s="4" t="s">
        <v>47</v>
      </c>
      <c r="C74" s="5">
        <v>356</v>
      </c>
      <c r="D74" s="5">
        <v>287</v>
      </c>
      <c r="E74" s="6">
        <f t="shared" si="6"/>
        <v>-0.19382022471910113</v>
      </c>
    </row>
    <row r="75" spans="2:10" ht="20.100000000000001" customHeight="1" thickBot="1" x14ac:dyDescent="0.25">
      <c r="B75" s="4" t="s">
        <v>48</v>
      </c>
      <c r="C75" s="5">
        <v>53</v>
      </c>
      <c r="D75" s="5">
        <v>51</v>
      </c>
      <c r="E75" s="6">
        <f t="shared" si="6"/>
        <v>-3.7735849056603772E-2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3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95</v>
      </c>
      <c r="D90" s="5">
        <v>109</v>
      </c>
      <c r="E90" s="6">
        <f>IF(C90&gt;0,(D90-C90)/C90,"-")</f>
        <v>0.14736842105263157</v>
      </c>
    </row>
    <row r="91" spans="2:5" ht="29.25" thickBot="1" x14ac:dyDescent="0.25">
      <c r="B91" s="4" t="s">
        <v>52</v>
      </c>
      <c r="C91" s="5">
        <v>66</v>
      </c>
      <c r="D91" s="5">
        <v>111</v>
      </c>
      <c r="E91" s="6">
        <f t="shared" ref="E91:E93" si="7">IF(C91&gt;0,(D91-C91)/C91,"-")</f>
        <v>0.68181818181818177</v>
      </c>
    </row>
    <row r="92" spans="2:5" ht="29.25" customHeight="1" thickBot="1" x14ac:dyDescent="0.25">
      <c r="B92" s="4" t="s">
        <v>53</v>
      </c>
      <c r="C92" s="5">
        <v>87</v>
      </c>
      <c r="D92" s="5">
        <v>84</v>
      </c>
      <c r="E92" s="6">
        <f t="shared" si="7"/>
        <v>-3.4482758620689655E-2</v>
      </c>
    </row>
    <row r="93" spans="2:5" ht="29.25" customHeight="1" thickBot="1" x14ac:dyDescent="0.25">
      <c r="B93" s="4" t="s">
        <v>54</v>
      </c>
      <c r="C93" s="6">
        <f>(C90+C91)/(C90+C91+C92)</f>
        <v>0.64919354838709675</v>
      </c>
      <c r="D93" s="6">
        <f>(D90+D91)/(D90+D91+D92)</f>
        <v>0.72368421052631582</v>
      </c>
      <c r="E93" s="6">
        <f t="shared" si="7"/>
        <v>0.11474338018960453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248</v>
      </c>
      <c r="D100" s="5">
        <v>309</v>
      </c>
      <c r="E100" s="6">
        <f>IF(C100&gt;0,(D100-C100)/C100,"-")</f>
        <v>0.24596774193548387</v>
      </c>
    </row>
    <row r="101" spans="2:5" ht="20.100000000000001" customHeight="1" thickBot="1" x14ac:dyDescent="0.25">
      <c r="B101" s="4" t="s">
        <v>41</v>
      </c>
      <c r="C101" s="5">
        <v>113</v>
      </c>
      <c r="D101" s="5">
        <v>174</v>
      </c>
      <c r="E101" s="6">
        <f t="shared" ref="E101:E105" si="8">IF(C101&gt;0,(D101-C101)/C101,"-")</f>
        <v>0.53982300884955747</v>
      </c>
    </row>
    <row r="102" spans="2:5" ht="20.100000000000001" customHeight="1" thickBot="1" x14ac:dyDescent="0.25">
      <c r="B102" s="4" t="s">
        <v>42</v>
      </c>
      <c r="C102" s="5">
        <v>48</v>
      </c>
      <c r="D102" s="5">
        <v>49</v>
      </c>
      <c r="E102" s="6">
        <f t="shared" si="8"/>
        <v>2.0833333333333332E-2</v>
      </c>
    </row>
    <row r="103" spans="2:5" ht="20.100000000000001" customHeight="1" thickBot="1" x14ac:dyDescent="0.25">
      <c r="B103" s="4" t="s">
        <v>98</v>
      </c>
      <c r="C103" s="6">
        <f>(C101+C102)/C100</f>
        <v>0.64919354838709675</v>
      </c>
      <c r="D103" s="6">
        <f>(D101+D102)/D100</f>
        <v>0.72168284789644011</v>
      </c>
      <c r="E103" s="6">
        <f t="shared" si="8"/>
        <v>0.11166053589016865</v>
      </c>
    </row>
    <row r="104" spans="2:5" ht="20.100000000000001" customHeight="1" thickBot="1" x14ac:dyDescent="0.25">
      <c r="B104" s="4" t="s">
        <v>39</v>
      </c>
      <c r="C104" s="6">
        <v>0.66863905325443784</v>
      </c>
      <c r="D104" s="6">
        <v>0.73417721518987344</v>
      </c>
      <c r="E104" s="6">
        <f t="shared" si="8"/>
        <v>9.8017251036182446E-2</v>
      </c>
    </row>
    <row r="105" spans="2:5" ht="20.100000000000001" customHeight="1" thickBot="1" x14ac:dyDescent="0.25">
      <c r="B105" s="4" t="s">
        <v>40</v>
      </c>
      <c r="C105" s="6">
        <v>0.60759493670886078</v>
      </c>
      <c r="D105" s="6">
        <v>0.68055555555555558</v>
      </c>
      <c r="E105" s="6">
        <f t="shared" si="8"/>
        <v>0.12008101851851853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323</v>
      </c>
      <c r="D112" s="5">
        <v>282</v>
      </c>
      <c r="E112" s="6">
        <f>IF(C112&gt;0,(D112-C112)/C112,"-")</f>
        <v>-0.12693498452012383</v>
      </c>
    </row>
    <row r="113" spans="2:14" ht="15" thickBot="1" x14ac:dyDescent="0.25">
      <c r="B113" s="4" t="s">
        <v>56</v>
      </c>
      <c r="C113" s="5">
        <v>211</v>
      </c>
      <c r="D113" s="5">
        <v>148</v>
      </c>
      <c r="E113" s="6">
        <f t="shared" ref="E113:E114" si="9">IF(C113&gt;0,(D113-C113)/C113,"-")</f>
        <v>-0.29857819905213268</v>
      </c>
    </row>
    <row r="114" spans="2:14" ht="15" thickBot="1" x14ac:dyDescent="0.25">
      <c r="B114" s="4" t="s">
        <v>57</v>
      </c>
      <c r="C114" s="5">
        <v>112</v>
      </c>
      <c r="D114" s="5">
        <v>134</v>
      </c>
      <c r="E114" s="6">
        <f t="shared" si="9"/>
        <v>0.19642857142857142</v>
      </c>
    </row>
    <row r="115" spans="2:14" s="22" customFormat="1" x14ac:dyDescent="0.2"/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5</v>
      </c>
      <c r="D128" s="10">
        <v>0</v>
      </c>
      <c r="E128" s="10">
        <v>0</v>
      </c>
      <c r="F128" s="10">
        <v>5</v>
      </c>
      <c r="G128" s="10">
        <v>0</v>
      </c>
      <c r="H128" s="10">
        <v>0</v>
      </c>
      <c r="I128" s="10">
        <v>0</v>
      </c>
      <c r="J128" s="10">
        <v>0</v>
      </c>
      <c r="K128" s="6">
        <f>IF(C128=0,"-",(G128-C128)/C128)</f>
        <v>-1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-1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2</v>
      </c>
      <c r="H129" s="10">
        <v>0</v>
      </c>
      <c r="I129" s="10">
        <v>0</v>
      </c>
      <c r="J129" s="10">
        <v>2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2</v>
      </c>
      <c r="D131" s="10">
        <v>0</v>
      </c>
      <c r="E131" s="10">
        <v>0</v>
      </c>
      <c r="F131" s="10">
        <v>2</v>
      </c>
      <c r="G131" s="10">
        <v>0</v>
      </c>
      <c r="H131" s="10">
        <v>0</v>
      </c>
      <c r="I131" s="10">
        <v>0</v>
      </c>
      <c r="J131" s="10">
        <v>0</v>
      </c>
      <c r="K131" s="6">
        <f t="shared" si="11"/>
        <v>-1</v>
      </c>
      <c r="L131" s="6" t="str">
        <f t="shared" si="10"/>
        <v>-</v>
      </c>
      <c r="M131" s="6" t="str">
        <f t="shared" si="10"/>
        <v>-</v>
      </c>
      <c r="N131" s="6">
        <f t="shared" si="10"/>
        <v>-1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7</v>
      </c>
      <c r="D133" s="10">
        <v>0</v>
      </c>
      <c r="E133" s="10">
        <v>0</v>
      </c>
      <c r="F133" s="10">
        <v>7</v>
      </c>
      <c r="G133" s="10">
        <v>2</v>
      </c>
      <c r="H133" s="10">
        <v>0</v>
      </c>
      <c r="I133" s="10">
        <v>0</v>
      </c>
      <c r="J133" s="10">
        <v>2</v>
      </c>
      <c r="K133" s="6">
        <f t="shared" si="11"/>
        <v>-0.7142857142857143</v>
      </c>
      <c r="L133" s="6" t="str">
        <f t="shared" si="10"/>
        <v>-</v>
      </c>
      <c r="M133" s="6" t="str">
        <f t="shared" si="10"/>
        <v>-</v>
      </c>
      <c r="N133" s="6">
        <f t="shared" si="10"/>
        <v>-0.7142857142857143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>
        <f>IF(C131=0,"-",C131/(C130+C131))</f>
        <v>1</v>
      </c>
      <c r="D135" s="6" t="str">
        <f t="shared" ref="D135:J135" si="14">IF(D131=0,"-",D131/(D130+D131))</f>
        <v>-</v>
      </c>
      <c r="E135" s="6" t="str">
        <f t="shared" si="14"/>
        <v>-</v>
      </c>
      <c r="F135" s="6">
        <f t="shared" si="14"/>
        <v>1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3</v>
      </c>
      <c r="D143" s="10">
        <v>0</v>
      </c>
      <c r="E143" s="10">
        <v>1</v>
      </c>
      <c r="F143" s="10">
        <v>4</v>
      </c>
      <c r="G143" s="10">
        <v>1</v>
      </c>
      <c r="H143" s="10">
        <v>0</v>
      </c>
      <c r="I143" s="10">
        <v>1</v>
      </c>
      <c r="J143" s="10">
        <v>2</v>
      </c>
      <c r="K143" s="6">
        <f>IF(C143=0,"-",(G143-C143)/C143)</f>
        <v>-0.66666666666666663</v>
      </c>
      <c r="L143" s="6" t="str">
        <f t="shared" ref="L143:N147" si="15">IF(D143=0,"-",(H143-D143)/D143)</f>
        <v>-</v>
      </c>
      <c r="M143" s="6">
        <f t="shared" si="15"/>
        <v>0</v>
      </c>
      <c r="N143" s="6">
        <f t="shared" si="15"/>
        <v>-0.5</v>
      </c>
    </row>
    <row r="144" spans="2:14" ht="15" thickBot="1" x14ac:dyDescent="0.25">
      <c r="B144" s="4" t="s">
        <v>72</v>
      </c>
      <c r="C144" s="10">
        <v>3</v>
      </c>
      <c r="D144" s="10">
        <v>0</v>
      </c>
      <c r="E144" s="10">
        <v>0</v>
      </c>
      <c r="F144" s="10">
        <v>3</v>
      </c>
      <c r="G144" s="10">
        <v>2</v>
      </c>
      <c r="H144" s="10">
        <v>0</v>
      </c>
      <c r="I144" s="10">
        <v>0</v>
      </c>
      <c r="J144" s="10">
        <v>2</v>
      </c>
      <c r="K144" s="6">
        <f t="shared" ref="K144:K147" si="16">IF(C144=0,"-",(G144-C144)/C144)</f>
        <v>-0.33333333333333331</v>
      </c>
      <c r="L144" s="6" t="str">
        <f t="shared" si="15"/>
        <v>-</v>
      </c>
      <c r="M144" s="6" t="str">
        <f t="shared" si="15"/>
        <v>-</v>
      </c>
      <c r="N144" s="6">
        <f t="shared" si="15"/>
        <v>-0.33333333333333331</v>
      </c>
    </row>
    <row r="145" spans="2:14" ht="15" thickBot="1" x14ac:dyDescent="0.25">
      <c r="B145" s="4" t="s">
        <v>73</v>
      </c>
      <c r="C145" s="10">
        <v>16</v>
      </c>
      <c r="D145" s="10">
        <v>0</v>
      </c>
      <c r="E145" s="10">
        <v>3</v>
      </c>
      <c r="F145" s="10">
        <v>19</v>
      </c>
      <c r="G145" s="10">
        <v>36</v>
      </c>
      <c r="H145" s="10">
        <v>0</v>
      </c>
      <c r="I145" s="10">
        <v>2</v>
      </c>
      <c r="J145" s="10">
        <v>38</v>
      </c>
      <c r="K145" s="6">
        <f t="shared" si="16"/>
        <v>1.25</v>
      </c>
      <c r="L145" s="6" t="str">
        <f t="shared" si="15"/>
        <v>-</v>
      </c>
      <c r="M145" s="6">
        <f t="shared" si="15"/>
        <v>-0.33333333333333331</v>
      </c>
      <c r="N145" s="6">
        <f t="shared" si="15"/>
        <v>1</v>
      </c>
    </row>
    <row r="146" spans="2:14" ht="15" thickBot="1" x14ac:dyDescent="0.25">
      <c r="B146" s="4" t="s">
        <v>74</v>
      </c>
      <c r="C146" s="10">
        <v>4</v>
      </c>
      <c r="D146" s="10">
        <v>0</v>
      </c>
      <c r="E146" s="10">
        <v>1</v>
      </c>
      <c r="F146" s="10">
        <v>5</v>
      </c>
      <c r="G146" s="10">
        <v>4</v>
      </c>
      <c r="H146" s="10">
        <v>0</v>
      </c>
      <c r="I146" s="10">
        <v>1</v>
      </c>
      <c r="J146" s="10">
        <v>5</v>
      </c>
      <c r="K146" s="6">
        <f t="shared" si="16"/>
        <v>0</v>
      </c>
      <c r="L146" s="6" t="str">
        <f t="shared" si="15"/>
        <v>-</v>
      </c>
      <c r="M146" s="6">
        <f t="shared" si="15"/>
        <v>0</v>
      </c>
      <c r="N146" s="6">
        <f t="shared" si="15"/>
        <v>0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26</v>
      </c>
      <c r="D148" s="10">
        <v>0</v>
      </c>
      <c r="E148" s="10">
        <v>5</v>
      </c>
      <c r="F148" s="10">
        <v>31</v>
      </c>
      <c r="G148" s="10">
        <v>43</v>
      </c>
      <c r="H148" s="10">
        <v>0</v>
      </c>
      <c r="I148" s="10">
        <v>4</v>
      </c>
      <c r="J148" s="10">
        <v>47</v>
      </c>
      <c r="K148" s="6">
        <f t="shared" ref="K148" si="17">IF(C148=0,"-",(G148-C148)/C148)</f>
        <v>0.65384615384615385</v>
      </c>
      <c r="L148" s="6" t="str">
        <f t="shared" ref="L148" si="18">IF(D148=0,"-",(H148-D148)/D148)</f>
        <v>-</v>
      </c>
      <c r="M148" s="6">
        <f t="shared" ref="M148" si="19">IF(E148=0,"-",(I148-E148)/E148)</f>
        <v>-0.2</v>
      </c>
      <c r="N148" s="6">
        <f t="shared" ref="N148" si="20">IF(F148=0,"-",(J148-F148)/F148)</f>
        <v>0.5161290322580645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0.15789473684210525</v>
      </c>
      <c r="D149" s="6" t="str">
        <f t="shared" si="21"/>
        <v>-</v>
      </c>
      <c r="E149" s="6">
        <f t="shared" si="21"/>
        <v>0.25</v>
      </c>
      <c r="F149" s="6">
        <f t="shared" si="21"/>
        <v>0.17391304347826086</v>
      </c>
      <c r="G149" s="6">
        <f t="shared" si="21"/>
        <v>2.7027027027027029E-2</v>
      </c>
      <c r="H149" s="6" t="str">
        <f t="shared" si="21"/>
        <v>-</v>
      </c>
      <c r="I149" s="6">
        <f t="shared" si="21"/>
        <v>0.33333333333333331</v>
      </c>
      <c r="J149" s="6">
        <f t="shared" si="21"/>
        <v>0.05</v>
      </c>
      <c r="K149" s="6">
        <f>IF(OR(C149="-",G149="-"),"-",(G149-C149)/C149)</f>
        <v>-0.8288288288288288</v>
      </c>
      <c r="L149" s="6" t="str">
        <f t="shared" ref="L149:N150" si="22">IF(OR(D149="-",H149="-"),"-",(H149-D149)/D149)</f>
        <v>-</v>
      </c>
      <c r="M149" s="6">
        <f t="shared" si="22"/>
        <v>0.33333333333333326</v>
      </c>
      <c r="N149" s="6">
        <f t="shared" si="22"/>
        <v>-0.71250000000000002</v>
      </c>
    </row>
    <row r="150" spans="2:14" ht="29.25" thickBot="1" x14ac:dyDescent="0.25">
      <c r="B150" s="7" t="s">
        <v>77</v>
      </c>
      <c r="C150" s="6">
        <f t="shared" si="21"/>
        <v>0.42857142857142855</v>
      </c>
      <c r="D150" s="6" t="str">
        <f t="shared" si="21"/>
        <v>-</v>
      </c>
      <c r="E150" s="6" t="str">
        <f t="shared" si="21"/>
        <v>-</v>
      </c>
      <c r="F150" s="6">
        <f t="shared" si="21"/>
        <v>0.375</v>
      </c>
      <c r="G150" s="6">
        <f t="shared" si="21"/>
        <v>0.33333333333333331</v>
      </c>
      <c r="H150" s="6" t="str">
        <f t="shared" si="21"/>
        <v>-</v>
      </c>
      <c r="I150" s="6" t="str">
        <f t="shared" si="21"/>
        <v>-</v>
      </c>
      <c r="J150" s="6">
        <f t="shared" si="21"/>
        <v>0.2857142857142857</v>
      </c>
      <c r="K150" s="6">
        <f>IF(OR(C150="-",G150="-"),"-",(G150-C150)/C150)</f>
        <v>-0.22222222222222221</v>
      </c>
      <c r="L150" s="6" t="str">
        <f t="shared" si="22"/>
        <v>-</v>
      </c>
      <c r="M150" s="6" t="str">
        <f t="shared" si="22"/>
        <v>-</v>
      </c>
      <c r="N150" s="6">
        <f t="shared" si="22"/>
        <v>-0.23809523809523814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23</v>
      </c>
      <c r="D157" s="19">
        <v>36</v>
      </c>
      <c r="E157" s="18">
        <f>IF(C157=0,"-",(D157-C157)/C157)</f>
        <v>0.56521739130434778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3</v>
      </c>
      <c r="D158" s="19">
        <v>6</v>
      </c>
      <c r="E158" s="18">
        <f t="shared" ref="E158:E159" si="23">IF(C158=0,"-",(D158-C158)/C158)</f>
        <v>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0.88461538461538458</v>
      </c>
      <c r="D160" s="18">
        <f>IF(D157=0,"-",D157/(D157+D158+D159))</f>
        <v>0.83720930232558144</v>
      </c>
      <c r="E160" s="18">
        <f>IF(OR(C160="-",D160="-"),"-",(D160-C160)/C160)</f>
        <v>-5.3589484327603555E-2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5</v>
      </c>
      <c r="D166" s="5">
        <v>2</v>
      </c>
      <c r="E166" s="6">
        <f>IF(C166=0,"-",(D166-C166)/C166)</f>
        <v>-0.6</v>
      </c>
    </row>
    <row r="167" spans="2:14" ht="20.100000000000001" customHeight="1" thickBot="1" x14ac:dyDescent="0.25">
      <c r="B167" s="4" t="s">
        <v>41</v>
      </c>
      <c r="C167" s="5">
        <v>4</v>
      </c>
      <c r="D167" s="5">
        <v>0</v>
      </c>
      <c r="E167" s="6">
        <f t="shared" ref="E167:E168" si="24">IF(C167=0,"-",(D167-C167)/C167)</f>
        <v>-1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0</v>
      </c>
      <c r="E168" s="6">
        <f t="shared" si="24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</v>
      </c>
      <c r="E169" s="6">
        <f t="shared" ref="E169:E171" si="25">IF(OR(C169="-",D169="-"),"-",(D169-C169)/C169)</f>
        <v>-1</v>
      </c>
    </row>
    <row r="170" spans="2:14" ht="20.100000000000001" customHeight="1" thickBot="1" x14ac:dyDescent="0.25">
      <c r="B170" s="4" t="s">
        <v>39</v>
      </c>
      <c r="C170" s="6">
        <v>1</v>
      </c>
      <c r="D170" s="6" t="s">
        <v>104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>
        <v>1</v>
      </c>
      <c r="D171" s="6" t="s">
        <v>104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6</v>
      </c>
      <c r="D178" s="5">
        <v>2</v>
      </c>
      <c r="E178" s="6">
        <f>IF(C178=0,"-",(D178-C178)/C178)</f>
        <v>-0.66666666666666663</v>
      </c>
      <c r="H178" s="13"/>
    </row>
    <row r="179" spans="2:8" ht="15" thickBot="1" x14ac:dyDescent="0.25">
      <c r="B179" s="4" t="s">
        <v>43</v>
      </c>
      <c r="C179" s="5">
        <v>4</v>
      </c>
      <c r="D179" s="5">
        <v>1</v>
      </c>
      <c r="E179" s="6">
        <f t="shared" ref="E179:E185" si="26">IF(C179=0,"-",(D179-C179)/C179)</f>
        <v>-0.75</v>
      </c>
      <c r="H179" s="13"/>
    </row>
    <row r="180" spans="2:8" ht="15" thickBot="1" x14ac:dyDescent="0.25">
      <c r="B180" s="4" t="s">
        <v>47</v>
      </c>
      <c r="C180" s="5">
        <v>1</v>
      </c>
      <c r="D180" s="5">
        <v>1</v>
      </c>
      <c r="E180" s="6">
        <f t="shared" si="26"/>
        <v>0</v>
      </c>
      <c r="H180" s="13"/>
    </row>
    <row r="181" spans="2:8" ht="15" thickBot="1" x14ac:dyDescent="0.25">
      <c r="B181" s="4" t="s">
        <v>78</v>
      </c>
      <c r="C181" s="5">
        <v>1</v>
      </c>
      <c r="D181" s="5">
        <v>0</v>
      </c>
      <c r="E181" s="6">
        <f t="shared" si="26"/>
        <v>-1</v>
      </c>
      <c r="H181" s="13"/>
    </row>
    <row r="182" spans="2:8" ht="15" thickBot="1" x14ac:dyDescent="0.25">
      <c r="B182" s="15" t="s">
        <v>79</v>
      </c>
      <c r="C182" s="5">
        <v>33</v>
      </c>
      <c r="D182" s="5">
        <v>58</v>
      </c>
      <c r="E182" s="6">
        <f t="shared" si="26"/>
        <v>0.75757575757575757</v>
      </c>
      <c r="H182" s="13"/>
    </row>
    <row r="183" spans="2:8" ht="15" thickBot="1" x14ac:dyDescent="0.25">
      <c r="B183" s="4" t="s">
        <v>47</v>
      </c>
      <c r="C183" s="5">
        <v>31</v>
      </c>
      <c r="D183" s="5">
        <v>53</v>
      </c>
      <c r="E183" s="6">
        <f t="shared" si="26"/>
        <v>0.70967741935483875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2</v>
      </c>
      <c r="D185" s="5">
        <v>5</v>
      </c>
      <c r="E185" s="6">
        <f t="shared" si="26"/>
        <v>1.5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3</v>
      </c>
      <c r="D197" s="5">
        <v>2</v>
      </c>
      <c r="E197" s="6">
        <f t="shared" ref="E197:E200" si="27">IF(C197=0,"-",(D197-C197)/C197)</f>
        <v>-0.33333333333333331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3</v>
      </c>
      <c r="D199" s="5">
        <v>2</v>
      </c>
      <c r="E199" s="6">
        <f t="shared" si="27"/>
        <v>-0.33333333333333331</v>
      </c>
    </row>
    <row r="200" spans="2:5" ht="15" thickBot="1" x14ac:dyDescent="0.25">
      <c r="B200" s="4" t="s">
        <v>85</v>
      </c>
      <c r="C200" s="5">
        <v>1</v>
      </c>
      <c r="D200" s="5">
        <v>2</v>
      </c>
      <c r="E200" s="6">
        <f t="shared" si="27"/>
        <v>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3</v>
      </c>
      <c r="D208" s="5">
        <v>2</v>
      </c>
      <c r="E208" s="6">
        <f t="shared" si="28"/>
        <v>-0.33333333333333331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1</v>
      </c>
      <c r="E209" s="6">
        <f t="shared" si="28"/>
        <v>-0.66666666666666663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1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5</v>
      </c>
      <c r="D221" s="5">
        <v>8</v>
      </c>
      <c r="E221" s="6">
        <f t="shared" ref="E221:E223" si="30">IF(C221=0,"-",(D221-C221)/C221)</f>
        <v>0.6</v>
      </c>
    </row>
    <row r="222" spans="2:5" ht="15" thickBot="1" x14ac:dyDescent="0.25">
      <c r="B222" s="16" t="s">
        <v>92</v>
      </c>
      <c r="C222" s="5">
        <v>3</v>
      </c>
      <c r="D222" s="5">
        <v>3</v>
      </c>
      <c r="E222" s="6">
        <f t="shared" si="30"/>
        <v>0</v>
      </c>
    </row>
    <row r="223" spans="2:5" ht="15" thickBot="1" x14ac:dyDescent="0.25">
      <c r="B223" s="16" t="s">
        <v>93</v>
      </c>
      <c r="C223" s="5">
        <v>6</v>
      </c>
      <c r="D223" s="5">
        <v>9</v>
      </c>
      <c r="E223" s="6">
        <f t="shared" si="30"/>
        <v>0.5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2021</v>
      </c>
    </row>
    <row r="13" spans="1:5" ht="42.75" customHeight="1" thickBot="1" x14ac:dyDescent="0.25">
      <c r="C13" s="8" t="s">
        <v>103</v>
      </c>
      <c r="D13" s="8" t="s">
        <v>102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1584</v>
      </c>
      <c r="D14" s="5">
        <v>1742</v>
      </c>
      <c r="E14" s="6">
        <f>IF(C14&gt;0,(D14-C14)/C14)</f>
        <v>9.9747474747474751E-2</v>
      </c>
    </row>
    <row r="15" spans="1:5" ht="20.100000000000001" customHeight="1" thickBot="1" x14ac:dyDescent="0.25">
      <c r="B15" s="4" t="s">
        <v>17</v>
      </c>
      <c r="C15" s="5">
        <v>1540</v>
      </c>
      <c r="D15" s="5">
        <v>1694</v>
      </c>
      <c r="E15" s="6">
        <f t="shared" ref="E15:E25" si="0">IF(C15&gt;0,(D15-C15)/C15)</f>
        <v>0.1</v>
      </c>
    </row>
    <row r="16" spans="1:5" ht="20.100000000000001" customHeight="1" thickBot="1" x14ac:dyDescent="0.25">
      <c r="B16" s="4" t="s">
        <v>18</v>
      </c>
      <c r="C16" s="5">
        <v>1004</v>
      </c>
      <c r="D16" s="5">
        <v>1134</v>
      </c>
      <c r="E16" s="6">
        <f t="shared" si="0"/>
        <v>0.12948207171314741</v>
      </c>
    </row>
    <row r="17" spans="2:5" ht="20.100000000000001" customHeight="1" thickBot="1" x14ac:dyDescent="0.25">
      <c r="B17" s="4" t="s">
        <v>19</v>
      </c>
      <c r="C17" s="5">
        <v>536</v>
      </c>
      <c r="D17" s="5">
        <v>560</v>
      </c>
      <c r="E17" s="6">
        <f t="shared" si="0"/>
        <v>4.4776119402985072E-2</v>
      </c>
    </row>
    <row r="18" spans="2:5" ht="20.100000000000001" customHeight="1" thickBot="1" x14ac:dyDescent="0.25">
      <c r="B18" s="4" t="s">
        <v>100</v>
      </c>
      <c r="C18" s="5">
        <v>7</v>
      </c>
      <c r="D18" s="5">
        <v>1</v>
      </c>
      <c r="E18" s="6">
        <f>IF(C18=0,"-",(D18-C18)/C18)</f>
        <v>-0.8571428571428571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0.34805194805194806</v>
      </c>
      <c r="D20" s="6">
        <f>D17/D15</f>
        <v>0.33057851239669422</v>
      </c>
      <c r="E20" s="6">
        <f t="shared" si="0"/>
        <v>-5.0203527815468101E-2</v>
      </c>
    </row>
    <row r="21" spans="2:5" ht="30" customHeight="1" thickBot="1" x14ac:dyDescent="0.25">
      <c r="B21" s="4" t="s">
        <v>23</v>
      </c>
      <c r="C21" s="5">
        <v>138</v>
      </c>
      <c r="D21" s="5">
        <v>111</v>
      </c>
      <c r="E21" s="6">
        <f t="shared" si="0"/>
        <v>-0.19565217391304349</v>
      </c>
    </row>
    <row r="22" spans="2:5" ht="20.100000000000001" customHeight="1" thickBot="1" x14ac:dyDescent="0.25">
      <c r="B22" s="4" t="s">
        <v>24</v>
      </c>
      <c r="C22" s="5">
        <v>100</v>
      </c>
      <c r="D22" s="5">
        <v>74</v>
      </c>
      <c r="E22" s="6">
        <f t="shared" si="0"/>
        <v>-0.26</v>
      </c>
    </row>
    <row r="23" spans="2:5" ht="20.100000000000001" customHeight="1" thickBot="1" x14ac:dyDescent="0.25">
      <c r="B23" s="4" t="s">
        <v>25</v>
      </c>
      <c r="C23" s="5">
        <v>38</v>
      </c>
      <c r="D23" s="5">
        <v>37</v>
      </c>
      <c r="E23" s="6">
        <f t="shared" si="0"/>
        <v>-2.6315789473684209E-2</v>
      </c>
    </row>
    <row r="24" spans="2:5" ht="20.100000000000001" customHeight="1" thickBot="1" x14ac:dyDescent="0.25">
      <c r="B24" s="4" t="s">
        <v>21</v>
      </c>
      <c r="C24" s="6">
        <f>C23/C21</f>
        <v>0.27536231884057971</v>
      </c>
      <c r="D24" s="6">
        <f t="shared" ref="D24" si="1">D23/D21</f>
        <v>0.33333333333333331</v>
      </c>
      <c r="E24" s="6">
        <f t="shared" si="0"/>
        <v>0.21052631578947362</v>
      </c>
    </row>
    <row r="25" spans="2:5" ht="20.100000000000001" customHeight="1" thickBot="1" x14ac:dyDescent="0.25">
      <c r="B25" s="7" t="s">
        <v>26</v>
      </c>
      <c r="C25" s="6">
        <v>0.15076149238213926</v>
      </c>
      <c r="D25" s="6">
        <v>0.16566248859481242</v>
      </c>
      <c r="E25" s="6">
        <f t="shared" si="0"/>
        <v>9.883821111894539E-2</v>
      </c>
    </row>
    <row r="33" spans="2:5" ht="42.75" customHeight="1" thickBot="1" x14ac:dyDescent="0.25">
      <c r="C33" s="8" t="s">
        <v>103</v>
      </c>
      <c r="D33" s="8" t="s">
        <v>102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535</v>
      </c>
      <c r="D34" s="5">
        <v>437</v>
      </c>
      <c r="E34" s="6">
        <f>IF(C34&gt;0,(D34-C34)/C34,"-")</f>
        <v>-0.18317757009345795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409</v>
      </c>
      <c r="D36" s="5">
        <v>344</v>
      </c>
      <c r="E36" s="6">
        <f t="shared" si="2"/>
        <v>-0.15892420537897312</v>
      </c>
    </row>
    <row r="37" spans="2:5" ht="20.100000000000001" customHeight="1" thickBot="1" x14ac:dyDescent="0.25">
      <c r="B37" s="4" t="s">
        <v>30</v>
      </c>
      <c r="C37" s="5">
        <v>126</v>
      </c>
      <c r="D37" s="5">
        <v>93</v>
      </c>
      <c r="E37" s="6">
        <f t="shared" si="2"/>
        <v>-0.26190476190476192</v>
      </c>
    </row>
    <row r="43" spans="2:5" ht="42.75" customHeight="1" thickBot="1" x14ac:dyDescent="0.25">
      <c r="C43" s="8" t="s">
        <v>103</v>
      </c>
      <c r="D43" s="8" t="s">
        <v>102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210</v>
      </c>
      <c r="D44" s="5">
        <v>271</v>
      </c>
      <c r="E44" s="6">
        <f>IF(C44&gt;0,(D44-C44)/C44,"-")</f>
        <v>0.2904761904761905</v>
      </c>
    </row>
    <row r="45" spans="2:5" ht="20.100000000000001" customHeight="1" thickBot="1" x14ac:dyDescent="0.25">
      <c r="B45" s="4" t="s">
        <v>34</v>
      </c>
      <c r="C45" s="5">
        <v>24</v>
      </c>
      <c r="D45" s="5">
        <v>16</v>
      </c>
      <c r="E45" s="6">
        <f t="shared" ref="E45:E51" si="3">IF(C45&gt;0,(D45-C45)/C45,"-")</f>
        <v>-0.33333333333333331</v>
      </c>
    </row>
    <row r="46" spans="2:5" ht="20.100000000000001" customHeight="1" thickBot="1" x14ac:dyDescent="0.25">
      <c r="B46" s="4" t="s">
        <v>31</v>
      </c>
      <c r="C46" s="5">
        <v>15</v>
      </c>
      <c r="D46" s="5">
        <v>10</v>
      </c>
      <c r="E46" s="6">
        <f t="shared" si="3"/>
        <v>-0.33333333333333331</v>
      </c>
    </row>
    <row r="47" spans="2:5" ht="20.100000000000001" customHeight="1" thickBot="1" x14ac:dyDescent="0.25">
      <c r="B47" s="4" t="s">
        <v>32</v>
      </c>
      <c r="C47" s="5">
        <v>635</v>
      </c>
      <c r="D47" s="5">
        <v>723</v>
      </c>
      <c r="E47" s="6">
        <f t="shared" si="3"/>
        <v>0.13858267716535433</v>
      </c>
    </row>
    <row r="48" spans="2:5" ht="20.100000000000001" customHeight="1" thickBot="1" x14ac:dyDescent="0.25">
      <c r="B48" s="4" t="s">
        <v>35</v>
      </c>
      <c r="C48" s="5">
        <v>282</v>
      </c>
      <c r="D48" s="5">
        <v>285</v>
      </c>
      <c r="E48" s="6">
        <f t="shared" si="3"/>
        <v>1.0638297872340425E-2</v>
      </c>
    </row>
    <row r="49" spans="2:5" ht="20.100000000000001" customHeight="1" thickBot="1" x14ac:dyDescent="0.25">
      <c r="B49" s="4" t="s">
        <v>67</v>
      </c>
      <c r="C49" s="5">
        <v>196</v>
      </c>
      <c r="D49" s="5">
        <v>120</v>
      </c>
      <c r="E49" s="6">
        <f t="shared" si="3"/>
        <v>-0.38775510204081631</v>
      </c>
    </row>
    <row r="50" spans="2:5" ht="20.100000000000001" customHeight="1" collapsed="1" thickBot="1" x14ac:dyDescent="0.25">
      <c r="B50" s="4" t="s">
        <v>36</v>
      </c>
      <c r="C50" s="6">
        <f>C44/(C44+C45)</f>
        <v>0.89743589743589747</v>
      </c>
      <c r="D50" s="6">
        <f>D44/(D44+D45)</f>
        <v>0.94425087108013939</v>
      </c>
      <c r="E50" s="6">
        <f t="shared" si="3"/>
        <v>5.2165256346440994E-2</v>
      </c>
    </row>
    <row r="51" spans="2:5" ht="20.100000000000001" customHeight="1" thickBot="1" x14ac:dyDescent="0.25">
      <c r="B51" s="4" t="s">
        <v>37</v>
      </c>
      <c r="C51" s="6">
        <f>C47/(C46+C47)</f>
        <v>0.97692307692307689</v>
      </c>
      <c r="D51" s="6">
        <f t="shared" ref="D51" si="4">D47/(D46+D47)</f>
        <v>0.98635743519781716</v>
      </c>
      <c r="E51" s="6">
        <f t="shared" si="3"/>
        <v>9.6572171316238898E-3</v>
      </c>
    </row>
    <row r="57" spans="2:5" ht="42.75" customHeight="1" thickBot="1" x14ac:dyDescent="0.25">
      <c r="C57" s="8" t="s">
        <v>103</v>
      </c>
      <c r="D57" s="8" t="s">
        <v>102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236</v>
      </c>
      <c r="D58" s="5">
        <v>299</v>
      </c>
      <c r="E58" s="6">
        <f>IF(C58&gt;0,(D58-C58)/C58,"-")</f>
        <v>0.26694915254237289</v>
      </c>
    </row>
    <row r="59" spans="2:5" ht="20.100000000000001" customHeight="1" thickBot="1" x14ac:dyDescent="0.25">
      <c r="B59" s="4" t="s">
        <v>41</v>
      </c>
      <c r="C59" s="5">
        <v>134</v>
      </c>
      <c r="D59" s="5">
        <v>190</v>
      </c>
      <c r="E59" s="6">
        <f t="shared" ref="E59:E63" si="5">IF(C59&gt;0,(D59-C59)/C59,"-")</f>
        <v>0.41791044776119401</v>
      </c>
    </row>
    <row r="60" spans="2:5" ht="20.100000000000001" customHeight="1" thickBot="1" x14ac:dyDescent="0.25">
      <c r="B60" s="4" t="s">
        <v>42</v>
      </c>
      <c r="C60" s="5">
        <v>76</v>
      </c>
      <c r="D60" s="5">
        <v>93</v>
      </c>
      <c r="E60" s="6">
        <f t="shared" si="5"/>
        <v>0.22368421052631579</v>
      </c>
    </row>
    <row r="61" spans="2:5" ht="20.100000000000001" customHeight="1" collapsed="1" thickBot="1" x14ac:dyDescent="0.25">
      <c r="B61" s="4" t="s">
        <v>98</v>
      </c>
      <c r="C61" s="6">
        <f>(C59+C60)/C58</f>
        <v>0.88983050847457623</v>
      </c>
      <c r="D61" s="6">
        <f>(D59+D60)/D58</f>
        <v>0.94648829431438131</v>
      </c>
      <c r="E61" s="6">
        <f t="shared" si="5"/>
        <v>6.3672559324733327E-2</v>
      </c>
    </row>
    <row r="62" spans="2:5" ht="20.100000000000001" customHeight="1" thickBot="1" x14ac:dyDescent="0.25">
      <c r="B62" s="4" t="s">
        <v>39</v>
      </c>
      <c r="C62" s="6">
        <v>0.87581699346405228</v>
      </c>
      <c r="D62" s="6">
        <v>0.92682926829268297</v>
      </c>
      <c r="E62" s="6">
        <f t="shared" si="5"/>
        <v>5.8245358572988772E-2</v>
      </c>
    </row>
    <row r="63" spans="2:5" ht="20.100000000000001" customHeight="1" thickBot="1" x14ac:dyDescent="0.25">
      <c r="B63" s="4" t="s">
        <v>40</v>
      </c>
      <c r="C63" s="6">
        <v>0.91566265060240959</v>
      </c>
      <c r="D63" s="6">
        <v>0.98936170212765961</v>
      </c>
      <c r="E63" s="6">
        <f t="shared" si="5"/>
        <v>8.0487122060470428E-2</v>
      </c>
    </row>
    <row r="64" spans="2:5" ht="15" thickBot="1" x14ac:dyDescent="0.25">
      <c r="E64" s="6"/>
    </row>
    <row r="69" spans="2:10" ht="42.75" customHeight="1" thickBot="1" x14ac:dyDescent="0.25">
      <c r="C69" s="8" t="s">
        <v>103</v>
      </c>
      <c r="D69" s="8" t="s">
        <v>102</v>
      </c>
      <c r="E69" s="8" t="s">
        <v>99</v>
      </c>
    </row>
    <row r="70" spans="2:10" ht="20.100000000000001" customHeight="1" thickBot="1" x14ac:dyDescent="0.25">
      <c r="B70" s="4" t="s">
        <v>44</v>
      </c>
      <c r="C70" s="5">
        <v>1884</v>
      </c>
      <c r="D70" s="5">
        <v>1993</v>
      </c>
      <c r="E70" s="6">
        <f>IF(C70&gt;0,(D70-C70)/C70,"-")</f>
        <v>5.7855626326963908E-2</v>
      </c>
    </row>
    <row r="71" spans="2:10" ht="20.100000000000001" customHeight="1" thickBot="1" x14ac:dyDescent="0.25">
      <c r="B71" s="4" t="s">
        <v>45</v>
      </c>
      <c r="C71" s="5">
        <v>596</v>
      </c>
      <c r="D71" s="5">
        <v>734</v>
      </c>
      <c r="E71" s="6">
        <f t="shared" ref="E71:E77" si="6">IF(C71&gt;0,(D71-C71)/C71,"-")</f>
        <v>0.23154362416107382</v>
      </c>
    </row>
    <row r="72" spans="2:10" ht="20.100000000000001" customHeight="1" thickBot="1" x14ac:dyDescent="0.25">
      <c r="B72" s="4" t="s">
        <v>43</v>
      </c>
      <c r="C72" s="5">
        <v>5</v>
      </c>
      <c r="D72" s="5">
        <v>1</v>
      </c>
      <c r="E72" s="6">
        <f t="shared" si="6"/>
        <v>-0.8</v>
      </c>
    </row>
    <row r="73" spans="2:10" ht="20.100000000000001" customHeight="1" thickBot="1" x14ac:dyDescent="0.25">
      <c r="B73" s="4" t="s">
        <v>46</v>
      </c>
      <c r="C73" s="5">
        <v>935</v>
      </c>
      <c r="D73" s="5">
        <v>880</v>
      </c>
      <c r="E73" s="6">
        <f t="shared" si="6"/>
        <v>-5.8823529411764705E-2</v>
      </c>
    </row>
    <row r="74" spans="2:10" ht="20.100000000000001" customHeight="1" thickBot="1" x14ac:dyDescent="0.25">
      <c r="B74" s="4" t="s">
        <v>47</v>
      </c>
      <c r="C74" s="5">
        <v>290</v>
      </c>
      <c r="D74" s="5">
        <v>328</v>
      </c>
      <c r="E74" s="6">
        <f t="shared" si="6"/>
        <v>0.1310344827586207</v>
      </c>
    </row>
    <row r="75" spans="2:10" ht="20.100000000000001" customHeight="1" thickBot="1" x14ac:dyDescent="0.25">
      <c r="B75" s="4" t="s">
        <v>48</v>
      </c>
      <c r="C75" s="5">
        <v>58</v>
      </c>
      <c r="D75" s="5">
        <v>50</v>
      </c>
      <c r="E75" s="6">
        <f t="shared" si="6"/>
        <v>-0.13793103448275862</v>
      </c>
    </row>
    <row r="76" spans="2:10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10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78" spans="2:10" x14ac:dyDescent="0.2">
      <c r="B78" s="22"/>
      <c r="C78" s="22"/>
      <c r="D78" s="22"/>
      <c r="E78" s="22"/>
      <c r="F78" s="22"/>
      <c r="G78" s="22"/>
      <c r="H78" s="22"/>
      <c r="I78" s="22"/>
      <c r="J78" s="22"/>
    </row>
    <row r="79" spans="2:10" x14ac:dyDescent="0.2">
      <c r="B79" s="22"/>
      <c r="C79" s="22"/>
      <c r="D79" s="22"/>
      <c r="E79" s="22"/>
      <c r="F79" s="22"/>
      <c r="G79" s="22"/>
      <c r="H79" s="22"/>
      <c r="I79" s="22"/>
      <c r="J79" s="22"/>
    </row>
    <row r="89" spans="2:5" ht="42.75" customHeight="1" thickBot="1" x14ac:dyDescent="0.25">
      <c r="C89" s="8" t="s">
        <v>103</v>
      </c>
      <c r="D89" s="8" t="s">
        <v>102</v>
      </c>
      <c r="E89" s="8" t="s">
        <v>99</v>
      </c>
    </row>
    <row r="90" spans="2:5" ht="29.25" thickBot="1" x14ac:dyDescent="0.25">
      <c r="B90" s="4" t="s">
        <v>51</v>
      </c>
      <c r="C90" s="5">
        <v>79</v>
      </c>
      <c r="D90" s="5">
        <v>82</v>
      </c>
      <c r="E90" s="6">
        <f>IF(C90&gt;0,(D90-C90)/C90,"-")</f>
        <v>3.7974683544303799E-2</v>
      </c>
    </row>
    <row r="91" spans="2:5" ht="29.25" thickBot="1" x14ac:dyDescent="0.25">
      <c r="B91" s="4" t="s">
        <v>52</v>
      </c>
      <c r="C91" s="5">
        <v>86</v>
      </c>
      <c r="D91" s="5">
        <v>75</v>
      </c>
      <c r="E91" s="6">
        <f t="shared" ref="E91:E93" si="7">IF(C91&gt;0,(D91-C91)/C91,"-")</f>
        <v>-0.12790697674418605</v>
      </c>
    </row>
    <row r="92" spans="2:5" ht="29.25" customHeight="1" thickBot="1" x14ac:dyDescent="0.25">
      <c r="B92" s="4" t="s">
        <v>53</v>
      </c>
      <c r="C92" s="5">
        <v>104</v>
      </c>
      <c r="D92" s="5">
        <v>62</v>
      </c>
      <c r="E92" s="6">
        <f t="shared" si="7"/>
        <v>-0.40384615384615385</v>
      </c>
    </row>
    <row r="93" spans="2:5" ht="29.25" customHeight="1" thickBot="1" x14ac:dyDescent="0.25">
      <c r="B93" s="4" t="s">
        <v>54</v>
      </c>
      <c r="C93" s="6">
        <f>(C90+C91)/(C90+C91+C92)</f>
        <v>0.61338289962825276</v>
      </c>
      <c r="D93" s="6">
        <f>(D90+D91)/(D90+D91+D92)</f>
        <v>0.71689497716894979</v>
      </c>
      <c r="E93" s="6">
        <f t="shared" si="7"/>
        <v>0.16875605368756061</v>
      </c>
    </row>
    <row r="99" spans="2:5" ht="42.75" customHeight="1" thickBot="1" x14ac:dyDescent="0.25">
      <c r="C99" s="8" t="s">
        <v>103</v>
      </c>
      <c r="D99" s="8" t="s">
        <v>102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276</v>
      </c>
      <c r="D100" s="5">
        <v>223</v>
      </c>
      <c r="E100" s="6">
        <f>IF(C100&gt;0,(D100-C100)/C100,"-")</f>
        <v>-0.19202898550724637</v>
      </c>
    </row>
    <row r="101" spans="2:5" ht="20.100000000000001" customHeight="1" thickBot="1" x14ac:dyDescent="0.25">
      <c r="B101" s="4" t="s">
        <v>41</v>
      </c>
      <c r="C101" s="5">
        <v>110</v>
      </c>
      <c r="D101" s="5">
        <v>92</v>
      </c>
      <c r="E101" s="6">
        <f t="shared" ref="E101:E105" si="8">IF(C101&gt;0,(D101-C101)/C101,"-")</f>
        <v>-0.16363636363636364</v>
      </c>
    </row>
    <row r="102" spans="2:5" ht="20.100000000000001" customHeight="1" thickBot="1" x14ac:dyDescent="0.25">
      <c r="B102" s="4" t="s">
        <v>42</v>
      </c>
      <c r="C102" s="5">
        <v>56</v>
      </c>
      <c r="D102" s="5">
        <v>65</v>
      </c>
      <c r="E102" s="6">
        <f t="shared" si="8"/>
        <v>0.16071428571428573</v>
      </c>
    </row>
    <row r="103" spans="2:5" ht="20.100000000000001" customHeight="1" thickBot="1" x14ac:dyDescent="0.25">
      <c r="B103" s="4" t="s">
        <v>98</v>
      </c>
      <c r="C103" s="6">
        <f>(C101+C102)/C100</f>
        <v>0.60144927536231885</v>
      </c>
      <c r="D103" s="6">
        <f>(D101+D102)/D100</f>
        <v>0.70403587443946192</v>
      </c>
      <c r="E103" s="6">
        <f t="shared" si="8"/>
        <v>0.170565670754768</v>
      </c>
    </row>
    <row r="104" spans="2:5" ht="20.100000000000001" customHeight="1" thickBot="1" x14ac:dyDescent="0.25">
      <c r="B104" s="4" t="s">
        <v>39</v>
      </c>
      <c r="C104" s="6">
        <v>0.60439560439560436</v>
      </c>
      <c r="D104" s="6">
        <v>0.66666666666666663</v>
      </c>
      <c r="E104" s="6">
        <f t="shared" si="8"/>
        <v>0.10303030303030304</v>
      </c>
    </row>
    <row r="105" spans="2:5" ht="20.100000000000001" customHeight="1" thickBot="1" x14ac:dyDescent="0.25">
      <c r="B105" s="4" t="s">
        <v>40</v>
      </c>
      <c r="C105" s="6">
        <v>0.5957446808510638</v>
      </c>
      <c r="D105" s="6">
        <v>0.76470588235294112</v>
      </c>
      <c r="E105" s="6">
        <f t="shared" si="8"/>
        <v>0.28361344537815125</v>
      </c>
    </row>
    <row r="111" spans="2:5" ht="42.75" customHeight="1" thickBot="1" x14ac:dyDescent="0.25">
      <c r="C111" s="8" t="s">
        <v>103</v>
      </c>
      <c r="D111" s="8" t="s">
        <v>102</v>
      </c>
      <c r="E111" s="8" t="s">
        <v>99</v>
      </c>
    </row>
    <row r="112" spans="2:5" ht="15" thickBot="1" x14ac:dyDescent="0.25">
      <c r="B112" s="4" t="s">
        <v>55</v>
      </c>
      <c r="C112" s="5">
        <v>331</v>
      </c>
      <c r="D112" s="5">
        <v>285</v>
      </c>
      <c r="E112" s="6">
        <f>IF(C112&gt;0,(D112-C112)/C112,"-")</f>
        <v>-0.13897280966767372</v>
      </c>
    </row>
    <row r="113" spans="2:14" ht="15" thickBot="1" x14ac:dyDescent="0.25">
      <c r="B113" s="4" t="s">
        <v>56</v>
      </c>
      <c r="C113" s="5">
        <v>168</v>
      </c>
      <c r="D113" s="5">
        <v>133</v>
      </c>
      <c r="E113" s="6">
        <f t="shared" ref="E113:E114" si="9">IF(C113&gt;0,(D113-C113)/C113,"-")</f>
        <v>-0.20833333333333334</v>
      </c>
    </row>
    <row r="114" spans="2:14" ht="15" thickBot="1" x14ac:dyDescent="0.25">
      <c r="B114" s="4" t="s">
        <v>57</v>
      </c>
      <c r="C114" s="5">
        <v>163</v>
      </c>
      <c r="D114" s="5">
        <v>152</v>
      </c>
      <c r="E114" s="6">
        <f t="shared" si="9"/>
        <v>-6.7484662576687116E-2</v>
      </c>
    </row>
    <row r="115" spans="2:14" s="22" customFormat="1" x14ac:dyDescent="0.2"/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8" t="s">
        <v>103</v>
      </c>
      <c r="D126" s="29"/>
      <c r="E126" s="29"/>
      <c r="F126" s="30"/>
      <c r="G126" s="28" t="s">
        <v>102</v>
      </c>
      <c r="H126" s="29"/>
      <c r="I126" s="29"/>
      <c r="J126" s="30"/>
      <c r="K126" s="31" t="s">
        <v>58</v>
      </c>
      <c r="L126" s="32"/>
      <c r="M126" s="32"/>
      <c r="N126" s="32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1</v>
      </c>
      <c r="F128" s="10">
        <v>1</v>
      </c>
      <c r="G128" s="10">
        <v>0</v>
      </c>
      <c r="H128" s="10">
        <v>1</v>
      </c>
      <c r="I128" s="10">
        <v>0</v>
      </c>
      <c r="J128" s="10">
        <v>1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>
        <f t="shared" si="10"/>
        <v>-1</v>
      </c>
      <c r="N128" s="6">
        <f t="shared" si="10"/>
        <v>0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1</v>
      </c>
      <c r="F133" s="10">
        <v>1</v>
      </c>
      <c r="G133" s="10">
        <v>0</v>
      </c>
      <c r="H133" s="10">
        <v>1</v>
      </c>
      <c r="I133" s="10">
        <v>0</v>
      </c>
      <c r="J133" s="10">
        <v>1</v>
      </c>
      <c r="K133" s="6" t="str">
        <f t="shared" si="11"/>
        <v>-</v>
      </c>
      <c r="L133" s="6" t="str">
        <f t="shared" si="10"/>
        <v>-</v>
      </c>
      <c r="M133" s="6">
        <f t="shared" si="10"/>
        <v>-1</v>
      </c>
      <c r="N133" s="6">
        <f t="shared" si="10"/>
        <v>0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>
        <f t="shared" ref="E134:J134" si="12">IF(E128=0,"-",E128/(E128+E129))</f>
        <v>1</v>
      </c>
      <c r="F134" s="6">
        <f t="shared" si="12"/>
        <v>1</v>
      </c>
      <c r="G134" s="6" t="str">
        <f t="shared" si="12"/>
        <v>-</v>
      </c>
      <c r="H134" s="6">
        <f t="shared" si="12"/>
        <v>1</v>
      </c>
      <c r="I134" s="6" t="str">
        <f t="shared" si="12"/>
        <v>-</v>
      </c>
      <c r="J134" s="6">
        <f t="shared" si="12"/>
        <v>1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8" t="s">
        <v>103</v>
      </c>
      <c r="D141" s="29"/>
      <c r="E141" s="29"/>
      <c r="F141" s="30"/>
      <c r="G141" s="28" t="s">
        <v>102</v>
      </c>
      <c r="H141" s="29"/>
      <c r="I141" s="29"/>
      <c r="J141" s="30"/>
      <c r="K141" s="31" t="s">
        <v>58</v>
      </c>
      <c r="L141" s="32"/>
      <c r="M141" s="32"/>
      <c r="N141" s="32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2</v>
      </c>
      <c r="H143" s="10">
        <v>0</v>
      </c>
      <c r="I143" s="10">
        <v>1</v>
      </c>
      <c r="J143" s="10">
        <v>3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0</v>
      </c>
      <c r="F144" s="10">
        <v>1</v>
      </c>
      <c r="G144" s="10">
        <v>0</v>
      </c>
      <c r="H144" s="10">
        <v>0</v>
      </c>
      <c r="I144" s="10">
        <v>0</v>
      </c>
      <c r="J144" s="10">
        <v>0</v>
      </c>
      <c r="K144" s="6">
        <f t="shared" ref="K144:K147" si="16">IF(C144=0,"-",(G144-C144)/C144)</f>
        <v>-1</v>
      </c>
      <c r="L144" s="6" t="str">
        <f t="shared" si="15"/>
        <v>-</v>
      </c>
      <c r="M144" s="6" t="str">
        <f t="shared" si="15"/>
        <v>-</v>
      </c>
      <c r="N144" s="6">
        <f t="shared" si="15"/>
        <v>-1</v>
      </c>
    </row>
    <row r="145" spans="2:14" ht="15" thickBot="1" x14ac:dyDescent="0.25">
      <c r="B145" s="4" t="s">
        <v>73</v>
      </c>
      <c r="C145" s="10">
        <v>26</v>
      </c>
      <c r="D145" s="10">
        <v>0</v>
      </c>
      <c r="E145" s="10">
        <v>6</v>
      </c>
      <c r="F145" s="10">
        <v>32</v>
      </c>
      <c r="G145" s="10">
        <v>39</v>
      </c>
      <c r="H145" s="10">
        <v>0</v>
      </c>
      <c r="I145" s="10">
        <v>3</v>
      </c>
      <c r="J145" s="10">
        <v>42</v>
      </c>
      <c r="K145" s="6">
        <f t="shared" si="16"/>
        <v>0.5</v>
      </c>
      <c r="L145" s="6" t="str">
        <f t="shared" si="15"/>
        <v>-</v>
      </c>
      <c r="M145" s="6">
        <f t="shared" si="15"/>
        <v>-0.5</v>
      </c>
      <c r="N145" s="6">
        <f t="shared" si="15"/>
        <v>0.3125</v>
      </c>
    </row>
    <row r="146" spans="2:14" ht="15" thickBot="1" x14ac:dyDescent="0.25">
      <c r="B146" s="4" t="s">
        <v>74</v>
      </c>
      <c r="C146" s="10">
        <v>5</v>
      </c>
      <c r="D146" s="10">
        <v>0</v>
      </c>
      <c r="E146" s="10">
        <v>1</v>
      </c>
      <c r="F146" s="10">
        <v>6</v>
      </c>
      <c r="G146" s="10">
        <v>6</v>
      </c>
      <c r="H146" s="10">
        <v>0</v>
      </c>
      <c r="I146" s="10">
        <v>0</v>
      </c>
      <c r="J146" s="10">
        <v>6</v>
      </c>
      <c r="K146" s="6">
        <f t="shared" si="16"/>
        <v>0.2</v>
      </c>
      <c r="L146" s="6" t="str">
        <f t="shared" si="15"/>
        <v>-</v>
      </c>
      <c r="M146" s="6">
        <f t="shared" si="15"/>
        <v>-1</v>
      </c>
      <c r="N146" s="6">
        <f t="shared" si="15"/>
        <v>0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2</v>
      </c>
      <c r="H147" s="10">
        <v>0</v>
      </c>
      <c r="I147" s="10">
        <v>0</v>
      </c>
      <c r="J147" s="10">
        <v>2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32</v>
      </c>
      <c r="D148" s="10">
        <v>0</v>
      </c>
      <c r="E148" s="10">
        <v>7</v>
      </c>
      <c r="F148" s="10">
        <v>39</v>
      </c>
      <c r="G148" s="10">
        <v>49</v>
      </c>
      <c r="H148" s="10">
        <v>0</v>
      </c>
      <c r="I148" s="10">
        <v>4</v>
      </c>
      <c r="J148" s="10">
        <v>53</v>
      </c>
      <c r="K148" s="6">
        <f t="shared" ref="K148" si="17">IF(C148=0,"-",(G148-C148)/C148)</f>
        <v>0.53125</v>
      </c>
      <c r="L148" s="6" t="str">
        <f t="shared" ref="L148" si="18">IF(D148=0,"-",(H148-D148)/D148)</f>
        <v>-</v>
      </c>
      <c r="M148" s="6">
        <f t="shared" ref="M148" si="19">IF(E148=0,"-",(I148-E148)/E148)</f>
        <v>-0.42857142857142855</v>
      </c>
      <c r="N148" s="6">
        <f t="shared" ref="N148" si="20">IF(F148=0,"-",(J148-F148)/F148)</f>
        <v>0.35897435897435898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>
        <f t="shared" si="21"/>
        <v>4.878048780487805E-2</v>
      </c>
      <c r="H149" s="6" t="str">
        <f t="shared" si="21"/>
        <v>-</v>
      </c>
      <c r="I149" s="6">
        <f t="shared" si="21"/>
        <v>0.25</v>
      </c>
      <c r="J149" s="6">
        <f t="shared" si="21"/>
        <v>6.6666666666666666E-2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>
        <f t="shared" si="21"/>
        <v>0.16666666666666666</v>
      </c>
      <c r="D150" s="6" t="str">
        <f t="shared" si="21"/>
        <v>-</v>
      </c>
      <c r="E150" s="6" t="str">
        <f t="shared" si="21"/>
        <v>-</v>
      </c>
      <c r="F150" s="6">
        <f t="shared" si="21"/>
        <v>0.14285714285714285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102</v>
      </c>
      <c r="E156" s="8" t="s">
        <v>99</v>
      </c>
    </row>
    <row r="157" spans="2:14" ht="15" thickBot="1" x14ac:dyDescent="0.25">
      <c r="B157" s="4" t="s">
        <v>94</v>
      </c>
      <c r="C157" s="19">
        <v>31</v>
      </c>
      <c r="D157" s="19">
        <v>45</v>
      </c>
      <c r="E157" s="18">
        <f>IF(C157=0,"-",(D157-C157)/C157)</f>
        <v>0.45161290322580644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</v>
      </c>
      <c r="D158" s="19">
        <v>2</v>
      </c>
      <c r="E158" s="18">
        <f t="shared" ref="E158:E159" si="23">IF(C158=0,"-",(D158-C158)/C158)</f>
        <v>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0.96875</v>
      </c>
      <c r="D160" s="18">
        <f>IF(D157=0,"-",D157/(D157+D158+D159))</f>
        <v>0.9375</v>
      </c>
      <c r="E160" s="18">
        <f>IF(OR(C160="-",D160="-"),"-",(D160-C160)/C160)</f>
        <v>-3.2258064516129031E-2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102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1</v>
      </c>
      <c r="E166" s="6">
        <f>IF(C166=0,"-",(D166-C166)/C166)</f>
        <v>0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1</v>
      </c>
      <c r="E167" s="6">
        <f t="shared" ref="E167:E168" si="24">IF(C167=0,"-",(D167-C167)/C167)</f>
        <v>0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 t="s">
        <v>104</v>
      </c>
      <c r="D171" s="6" t="s">
        <v>104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102</v>
      </c>
      <c r="E177" s="8" t="s">
        <v>99</v>
      </c>
    </row>
    <row r="178" spans="2:8" ht="15" thickBot="1" x14ac:dyDescent="0.25">
      <c r="B178" s="15" t="s">
        <v>81</v>
      </c>
      <c r="C178" s="5">
        <v>7</v>
      </c>
      <c r="D178" s="5">
        <v>1</v>
      </c>
      <c r="E178" s="6">
        <f>IF(C178=0,"-",(D178-C178)/C178)</f>
        <v>-0.8571428571428571</v>
      </c>
      <c r="H178" s="13"/>
    </row>
    <row r="179" spans="2:8" ht="15" thickBot="1" x14ac:dyDescent="0.25">
      <c r="B179" s="4" t="s">
        <v>43</v>
      </c>
      <c r="C179" s="5">
        <v>5</v>
      </c>
      <c r="D179" s="5">
        <v>1</v>
      </c>
      <c r="E179" s="6">
        <f t="shared" ref="E179:E185" si="26">IF(C179=0,"-",(D179-C179)/C179)</f>
        <v>-0.8</v>
      </c>
      <c r="H179" s="13"/>
    </row>
    <row r="180" spans="2:8" ht="15" thickBot="1" x14ac:dyDescent="0.25">
      <c r="B180" s="4" t="s">
        <v>47</v>
      </c>
      <c r="C180" s="5">
        <v>2</v>
      </c>
      <c r="D180" s="5">
        <v>0</v>
      </c>
      <c r="E180" s="6">
        <f t="shared" si="26"/>
        <v>-1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56</v>
      </c>
      <c r="D182" s="5">
        <v>68</v>
      </c>
      <c r="E182" s="6">
        <f t="shared" si="26"/>
        <v>0.21428571428571427</v>
      </c>
      <c r="H182" s="13"/>
    </row>
    <row r="183" spans="2:8" ht="15" thickBot="1" x14ac:dyDescent="0.25">
      <c r="B183" s="4" t="s">
        <v>47</v>
      </c>
      <c r="C183" s="5">
        <v>48</v>
      </c>
      <c r="D183" s="5">
        <v>62</v>
      </c>
      <c r="E183" s="6">
        <f t="shared" si="26"/>
        <v>0.29166666666666669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8</v>
      </c>
      <c r="D185" s="5">
        <v>6</v>
      </c>
      <c r="E185" s="6">
        <f t="shared" si="26"/>
        <v>-0.25</v>
      </c>
      <c r="H185" s="13"/>
    </row>
    <row r="186" spans="2:8" s="22" customFormat="1" x14ac:dyDescent="0.2"/>
    <row r="187" spans="2:8" s="22" customFormat="1" x14ac:dyDescent="0.2"/>
    <row r="196" spans="2:5" ht="42.75" customHeight="1" thickBot="1" x14ac:dyDescent="0.25">
      <c r="C196" s="8" t="s">
        <v>103</v>
      </c>
      <c r="D196" s="8" t="s">
        <v>102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0</v>
      </c>
      <c r="E197" s="6">
        <f t="shared" ref="E197:E200" si="27">IF(C197=0,"-",(D197-C197)/C197)</f>
        <v>-1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</v>
      </c>
      <c r="D199" s="5">
        <v>0</v>
      </c>
      <c r="E199" s="6">
        <f t="shared" si="27"/>
        <v>-1</v>
      </c>
    </row>
    <row r="200" spans="2:5" ht="15" thickBot="1" x14ac:dyDescent="0.25">
      <c r="B200" s="4" t="s">
        <v>85</v>
      </c>
      <c r="C200" s="5">
        <v>1</v>
      </c>
      <c r="D200" s="5">
        <v>0</v>
      </c>
      <c r="E200" s="6">
        <f t="shared" si="27"/>
        <v>-1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102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0</v>
      </c>
      <c r="E208" s="6">
        <f t="shared" si="28"/>
        <v>-1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0</v>
      </c>
      <c r="E209" s="6">
        <f t="shared" si="28"/>
        <v>-1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102</v>
      </c>
      <c r="E220" s="8" t="s">
        <v>99</v>
      </c>
    </row>
    <row r="221" spans="2:5" ht="15" thickBot="1" x14ac:dyDescent="0.25">
      <c r="B221" s="16" t="s">
        <v>91</v>
      </c>
      <c r="C221" s="5">
        <v>0</v>
      </c>
      <c r="D221" s="5">
        <v>1</v>
      </c>
      <c r="E221" s="6" t="str">
        <f t="shared" ref="E221:E223" si="30">IF(C221=0,"-",(D221-C221)/C221)</f>
        <v>-</v>
      </c>
    </row>
    <row r="222" spans="2:5" ht="15" thickBot="1" x14ac:dyDescent="0.25">
      <c r="B222" s="16" t="s">
        <v>92</v>
      </c>
      <c r="C222" s="5">
        <v>2</v>
      </c>
      <c r="D222" s="5">
        <v>0</v>
      </c>
      <c r="E222" s="6">
        <f t="shared" si="30"/>
        <v>-1</v>
      </c>
    </row>
    <row r="223" spans="2:5" ht="15" thickBot="1" x14ac:dyDescent="0.25">
      <c r="B223" s="16" t="s">
        <v>93</v>
      </c>
      <c r="C223" s="5">
        <v>4</v>
      </c>
      <c r="D223" s="5">
        <v>4</v>
      </c>
      <c r="E223" s="6">
        <f t="shared" si="30"/>
        <v>0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Portada</vt:lpstr>
      <vt:lpstr>Andalucía</vt:lpstr>
      <vt:lpstr>Aragón</vt:lpstr>
      <vt:lpstr>Asturias</vt:lpstr>
      <vt:lpstr>Illes Balears</vt:lpstr>
      <vt:lpstr>Canarias</vt:lpstr>
      <vt:lpstr>Cantabria</vt:lpstr>
      <vt:lpstr>Castilla y León</vt:lpstr>
      <vt:lpstr>Castilla La Mancha</vt:lpstr>
      <vt:lpstr>Cataluña</vt:lpstr>
      <vt:lpstr>Com. Valenciana</vt:lpstr>
      <vt:lpstr>Extremadura</vt:lpstr>
      <vt:lpstr>Galicia</vt:lpstr>
      <vt:lpstr>Com. Madrid</vt:lpstr>
      <vt:lpstr>Región de Murcia</vt:lpstr>
      <vt:lpstr>Navarra</vt:lpstr>
      <vt:lpstr>Pais Vasco</vt:lpstr>
      <vt:lpstr>La Rioja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2021-09-21T11:19:34Z</cp:lastPrinted>
  <dcterms:created xsi:type="dcterms:W3CDTF">2018-12-19T10:40:38Z</dcterms:created>
  <dcterms:modified xsi:type="dcterms:W3CDTF">2022-01-11T08:34:21Z</dcterms:modified>
</cp:coreProperties>
</file>